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f1699b1de2e7650/nightmare/吉田さん集客相談/動画企画20260113/"/>
    </mc:Choice>
  </mc:AlternateContent>
  <xr:revisionPtr revIDLastSave="0" documentId="8_{7AC8B05C-D138-40C1-BE85-ED6BEE79A14C}" xr6:coauthVersionLast="47" xr6:coauthVersionMax="47" xr10:uidLastSave="{00000000-0000-0000-0000-000000000000}"/>
  <bookViews>
    <workbookView xWindow="-108" yWindow="-108" windowWidth="23256" windowHeight="13896" xr2:uid="{8F403E33-667C-481F-9C36-EA4110F340E5}"/>
  </bookViews>
  <sheets>
    <sheet name="資金繰り表20xx.4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57" i="1"/>
  <c r="G56" i="1"/>
  <c r="G55" i="1"/>
  <c r="G54" i="1"/>
  <c r="G40" i="1"/>
  <c r="G39" i="1"/>
  <c r="G38" i="1"/>
  <c r="G37" i="1"/>
  <c r="G36" i="1"/>
  <c r="G35" i="1"/>
  <c r="G34" i="1"/>
  <c r="G33" i="1"/>
  <c r="G46" i="1"/>
  <c r="G45" i="1"/>
  <c r="G44" i="1"/>
  <c r="G43" i="1"/>
  <c r="G42" i="1"/>
  <c r="G41" i="1"/>
  <c r="G32" i="1"/>
  <c r="G31" i="1"/>
  <c r="G30" i="1"/>
  <c r="G29" i="1"/>
  <c r="G28" i="1"/>
  <c r="G27" i="1"/>
  <c r="Q18" i="1"/>
  <c r="Q17" i="1"/>
  <c r="G26" i="1"/>
  <c r="G25" i="1"/>
  <c r="G24" i="1"/>
  <c r="G23" i="1"/>
  <c r="G22" i="1"/>
  <c r="G21" i="1"/>
  <c r="G9" i="1"/>
  <c r="G8" i="1"/>
  <c r="G7" i="1"/>
  <c r="G6" i="1"/>
  <c r="G10" i="1"/>
  <c r="G20" i="1"/>
  <c r="G19" i="1"/>
  <c r="G18" i="1"/>
  <c r="G17" i="1"/>
  <c r="G16" i="1"/>
  <c r="G15" i="1"/>
  <c r="G14" i="1"/>
  <c r="G13" i="1"/>
  <c r="G12" i="1"/>
  <c r="G11" i="1"/>
  <c r="G5" i="1"/>
  <c r="H5" i="1" s="1"/>
  <c r="G75" i="1"/>
  <c r="G74" i="1"/>
  <c r="G73" i="1"/>
  <c r="G61" i="1"/>
  <c r="G60" i="1"/>
  <c r="G59" i="1"/>
  <c r="G50" i="1"/>
  <c r="G49" i="1"/>
  <c r="G48" i="1"/>
  <c r="G47" i="1"/>
  <c r="G72" i="1"/>
  <c r="G71" i="1"/>
  <c r="G70" i="1"/>
  <c r="G68" i="1"/>
  <c r="G67" i="1"/>
  <c r="G66" i="1"/>
  <c r="G53" i="1"/>
  <c r="G52" i="1"/>
  <c r="G51" i="1"/>
  <c r="G116" i="1"/>
  <c r="G115" i="1"/>
  <c r="G114" i="1"/>
  <c r="G65" i="1"/>
  <c r="G64" i="1"/>
  <c r="G63" i="1"/>
  <c r="G62" i="1"/>
  <c r="G77" i="1"/>
  <c r="G76" i="1"/>
  <c r="Q19" i="1" l="1"/>
  <c r="G69" i="1"/>
  <c r="L2843" i="1" l="1"/>
  <c r="J2700" i="1"/>
  <c r="J2550" i="1"/>
  <c r="L2607" i="1"/>
  <c r="J2164" i="1"/>
  <c r="L2224" i="1"/>
  <c r="L2223" i="1"/>
  <c r="J1922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J1752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J1639" i="1"/>
  <c r="K1599" i="1"/>
  <c r="J1563" i="1"/>
  <c r="J1567" i="1" s="1"/>
  <c r="J1570" i="1" s="1"/>
  <c r="J1530" i="1"/>
  <c r="O1508" i="1"/>
  <c r="M1390" i="1"/>
  <c r="M1389" i="1"/>
  <c r="M1383" i="1"/>
  <c r="K1365" i="1" s="1"/>
  <c r="K1362" i="1"/>
  <c r="J1220" i="1"/>
  <c r="K887" i="1"/>
  <c r="K883" i="1"/>
  <c r="Q792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P717" i="1" s="1"/>
  <c r="P718" i="1" s="1"/>
  <c r="P719" i="1" s="1"/>
  <c r="P720" i="1" s="1"/>
  <c r="P721" i="1" s="1"/>
  <c r="P722" i="1" s="1"/>
  <c r="P723" i="1" s="1"/>
  <c r="P724" i="1" s="1"/>
  <c r="P725" i="1" s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P638" i="1" s="1"/>
  <c r="P639" i="1" s="1"/>
  <c r="P640" i="1" s="1"/>
  <c r="P641" i="1" s="1"/>
  <c r="P642" i="1" s="1"/>
  <c r="P643" i="1" s="1"/>
  <c r="P644" i="1" s="1"/>
  <c r="P645" i="1" s="1"/>
  <c r="P646" i="1" s="1"/>
  <c r="P647" i="1" s="1"/>
  <c r="P648" i="1" s="1"/>
  <c r="P649" i="1" s="1"/>
  <c r="P650" i="1" s="1"/>
  <c r="P651" i="1" s="1"/>
  <c r="P652" i="1" s="1"/>
  <c r="P653" i="1" s="1"/>
  <c r="P654" i="1" s="1"/>
  <c r="P655" i="1" s="1"/>
  <c r="P656" i="1" s="1"/>
  <c r="P657" i="1" s="1"/>
  <c r="P658" i="1" s="1"/>
  <c r="P659" i="1" s="1"/>
  <c r="P660" i="1" s="1"/>
  <c r="P661" i="1" s="1"/>
  <c r="P662" i="1" s="1"/>
  <c r="P663" i="1" s="1"/>
  <c r="P664" i="1" s="1"/>
  <c r="P665" i="1" s="1"/>
  <c r="P666" i="1" s="1"/>
  <c r="P667" i="1" s="1"/>
  <c r="P668" i="1" s="1"/>
  <c r="P669" i="1" s="1"/>
  <c r="P670" i="1" s="1"/>
  <c r="P671" i="1" s="1"/>
  <c r="P672" i="1" s="1"/>
  <c r="P673" i="1" s="1"/>
  <c r="P674" i="1" s="1"/>
  <c r="P675" i="1" s="1"/>
  <c r="P676" i="1" s="1"/>
  <c r="P677" i="1" s="1"/>
  <c r="P678" i="1" s="1"/>
  <c r="P679" i="1" s="1"/>
  <c r="P680" i="1" s="1"/>
  <c r="P681" i="1" s="1"/>
  <c r="P682" i="1" s="1"/>
  <c r="P683" i="1" s="1"/>
  <c r="P684" i="1" s="1"/>
  <c r="P685" i="1" s="1"/>
  <c r="P686" i="1" s="1"/>
  <c r="P687" i="1" s="1"/>
  <c r="P688" i="1" s="1"/>
  <c r="P689" i="1" s="1"/>
  <c r="P690" i="1" s="1"/>
  <c r="P691" i="1" s="1"/>
  <c r="P692" i="1" s="1"/>
  <c r="P693" i="1" s="1"/>
  <c r="P694" i="1" s="1"/>
  <c r="P695" i="1" s="1"/>
  <c r="P696" i="1" s="1"/>
  <c r="P697" i="1" s="1"/>
  <c r="P698" i="1" s="1"/>
  <c r="P699" i="1" s="1"/>
  <c r="P700" i="1" s="1"/>
  <c r="P701" i="1" s="1"/>
  <c r="P702" i="1" s="1"/>
  <c r="P703" i="1" s="1"/>
  <c r="P704" i="1" s="1"/>
  <c r="P705" i="1" s="1"/>
  <c r="P706" i="1" s="1"/>
  <c r="P707" i="1" s="1"/>
  <c r="P708" i="1" s="1"/>
  <c r="P709" i="1" s="1"/>
  <c r="P710" i="1" s="1"/>
  <c r="P711" i="1" s="1"/>
  <c r="P712" i="1" s="1"/>
  <c r="P713" i="1" s="1"/>
  <c r="P714" i="1" s="1"/>
  <c r="M558" i="1"/>
  <c r="O536" i="1"/>
  <c r="P536" i="1" s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P472" i="1" s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K889" i="1" l="1"/>
  <c r="P726" i="1"/>
  <c r="P727" i="1" s="1"/>
  <c r="P728" i="1" s="1"/>
  <c r="P729" i="1" s="1"/>
  <c r="P730" i="1" s="1"/>
  <c r="P731" i="1" s="1"/>
  <c r="P732" i="1" s="1"/>
  <c r="P733" i="1" s="1"/>
  <c r="P734" i="1" s="1"/>
  <c r="P735" i="1" s="1"/>
  <c r="P736" i="1" s="1"/>
  <c r="P737" i="1" s="1"/>
  <c r="P738" i="1" s="1"/>
  <c r="P739" i="1" s="1"/>
  <c r="P740" i="1" s="1"/>
  <c r="P741" i="1" s="1"/>
  <c r="P742" i="1" s="1"/>
  <c r="P743" i="1" s="1"/>
  <c r="P744" i="1" s="1"/>
  <c r="P745" i="1" s="1"/>
  <c r="P746" i="1" s="1"/>
  <c r="P747" i="1" s="1"/>
  <c r="L1365" i="1"/>
  <c r="P473" i="1"/>
  <c r="P474" i="1" s="1"/>
  <c r="P475" i="1" s="1"/>
  <c r="P476" i="1" s="1"/>
  <c r="P477" i="1" s="1"/>
  <c r="P478" i="1" s="1"/>
  <c r="P479" i="1" s="1"/>
  <c r="P480" i="1" s="1"/>
  <c r="P481" i="1" s="1"/>
  <c r="P482" i="1" s="1"/>
  <c r="P483" i="1" s="1"/>
  <c r="P484" i="1" s="1"/>
  <c r="P485" i="1" s="1"/>
  <c r="P486" i="1" s="1"/>
  <c r="P487" i="1" s="1"/>
  <c r="P488" i="1" s="1"/>
  <c r="P489" i="1" s="1"/>
  <c r="P490" i="1" s="1"/>
  <c r="P491" i="1" s="1"/>
  <c r="P492" i="1" s="1"/>
  <c r="P493" i="1" s="1"/>
  <c r="P494" i="1" s="1"/>
  <c r="P495" i="1" s="1"/>
  <c r="P496" i="1" s="1"/>
  <c r="P497" i="1" s="1"/>
  <c r="P498" i="1" s="1"/>
  <c r="P499" i="1" s="1"/>
  <c r="P500" i="1" s="1"/>
  <c r="P501" i="1" s="1"/>
  <c r="P502" i="1" s="1"/>
  <c r="P503" i="1" s="1"/>
  <c r="P504" i="1" s="1"/>
  <c r="P505" i="1" s="1"/>
  <c r="P506" i="1" s="1"/>
  <c r="P507" i="1" s="1"/>
  <c r="P508" i="1" s="1"/>
  <c r="P509" i="1" s="1"/>
  <c r="P510" i="1" s="1"/>
  <c r="P511" i="1" s="1"/>
  <c r="P512" i="1" s="1"/>
  <c r="P513" i="1" s="1"/>
  <c r="P514" i="1" s="1"/>
  <c r="P515" i="1" s="1"/>
  <c r="P516" i="1" s="1"/>
  <c r="P517" i="1" s="1"/>
  <c r="P518" i="1" s="1"/>
  <c r="P519" i="1" s="1"/>
  <c r="P520" i="1" s="1"/>
  <c r="P521" i="1" s="1"/>
  <c r="P522" i="1" s="1"/>
  <c r="P523" i="1" s="1"/>
  <c r="P524" i="1" s="1"/>
  <c r="P525" i="1" s="1"/>
  <c r="P526" i="1" s="1"/>
  <c r="P527" i="1" s="1"/>
  <c r="P528" i="1" s="1"/>
  <c r="P529" i="1" s="1"/>
  <c r="P530" i="1" s="1"/>
  <c r="P531" i="1" s="1"/>
  <c r="P532" i="1" s="1"/>
  <c r="J2315" i="1"/>
  <c r="O537" i="1"/>
  <c r="P537" i="1"/>
  <c r="J2937" i="1"/>
  <c r="K1366" i="1"/>
  <c r="R792" i="1" l="1"/>
  <c r="P538" i="1"/>
  <c r="O538" i="1"/>
  <c r="O539" i="1" l="1"/>
  <c r="P539" i="1"/>
  <c r="P1508" i="1" l="1"/>
  <c r="O540" i="1"/>
  <c r="P540" i="1"/>
  <c r="O541" i="1" l="1"/>
  <c r="P541" i="1"/>
  <c r="P542" i="1" l="1"/>
  <c r="O542" i="1"/>
  <c r="O543" i="1" l="1"/>
  <c r="P543" i="1"/>
  <c r="P544" i="1" l="1"/>
  <c r="O544" i="1"/>
  <c r="O545" i="1" l="1"/>
  <c r="P545" i="1"/>
  <c r="P546" i="1" l="1"/>
  <c r="O546" i="1"/>
  <c r="O547" i="1" l="1"/>
  <c r="P547" i="1"/>
  <c r="O548" i="1" l="1"/>
  <c r="P548" i="1"/>
  <c r="O549" i="1" l="1"/>
  <c r="P549" i="1"/>
  <c r="P550" i="1" l="1"/>
  <c r="O550" i="1"/>
  <c r="O551" i="1" l="1"/>
  <c r="P551" i="1"/>
  <c r="P552" i="1" l="1"/>
  <c r="O552" i="1"/>
  <c r="O553" i="1" l="1"/>
  <c r="P553" i="1"/>
  <c r="P554" i="1" l="1"/>
  <c r="O554" i="1"/>
  <c r="O555" i="1" l="1"/>
  <c r="P555" i="1"/>
  <c r="P556" i="1" l="1"/>
  <c r="O556" i="1"/>
  <c r="O557" i="1" l="1"/>
  <c r="P557" i="1"/>
  <c r="I1532" i="1" l="1"/>
  <c r="I1543" i="1" l="1"/>
  <c r="I1590" i="1" l="1"/>
  <c r="I1665" i="1" l="1"/>
  <c r="I1565" i="1" l="1"/>
  <c r="H6" i="1" l="1"/>
  <c r="H7" i="1" s="1"/>
  <c r="I5" i="1"/>
  <c r="H8" i="1" l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I7" i="1"/>
  <c r="I6" i="1"/>
  <c r="I8" i="1" l="1"/>
  <c r="I9" i="1" l="1"/>
  <c r="I10" i="1" l="1"/>
  <c r="I11" i="1" l="1"/>
  <c r="I12" i="1" l="1"/>
  <c r="I13" i="1" l="1"/>
  <c r="I14" i="1" l="1"/>
  <c r="I15" i="1" l="1"/>
  <c r="I16" i="1" l="1"/>
  <c r="I17" i="1" l="1"/>
  <c r="I18" i="1" l="1"/>
  <c r="I19" i="1" l="1"/>
  <c r="I20" i="1" l="1"/>
  <c r="I21" i="1" l="1"/>
  <c r="I22" i="1" l="1"/>
  <c r="I23" i="1" l="1"/>
  <c r="I25" i="1" l="1"/>
  <c r="I24" i="1"/>
  <c r="I27" i="1" l="1"/>
  <c r="I26" i="1"/>
  <c r="I28" i="1" l="1"/>
  <c r="I29" i="1" l="1"/>
  <c r="I30" i="1" l="1"/>
  <c r="R17" i="1"/>
  <c r="I33" i="1" l="1"/>
  <c r="I32" i="1"/>
  <c r="I31" i="1"/>
  <c r="R18" i="1"/>
  <c r="S17" i="1"/>
  <c r="I35" i="1" l="1"/>
  <c r="I34" i="1"/>
  <c r="S18" i="1"/>
  <c r="R19" i="1"/>
  <c r="I36" i="1" l="1"/>
  <c r="S19" i="1"/>
  <c r="I37" i="1" l="1"/>
  <c r="I38" i="1" l="1"/>
  <c r="I40" i="1" l="1"/>
  <c r="I39" i="1"/>
  <c r="I41" i="1" l="1"/>
  <c r="I42" i="1" l="1"/>
  <c r="I43" i="1" l="1"/>
  <c r="I44" i="1" l="1"/>
  <c r="I45" i="1" l="1"/>
  <c r="I46" i="1" l="1"/>
  <c r="I47" i="1" l="1"/>
  <c r="I48" i="1" l="1"/>
  <c r="I49" i="1" l="1"/>
  <c r="I50" i="1" l="1"/>
  <c r="I51" i="1" l="1"/>
  <c r="I52" i="1" l="1"/>
  <c r="I54" i="1" l="1"/>
  <c r="I53" i="1"/>
  <c r="I1591" i="1"/>
  <c r="I55" i="1" l="1"/>
  <c r="I1592" i="1"/>
  <c r="I56" i="1" l="1"/>
  <c r="I1654" i="1"/>
  <c r="I58" i="1" l="1"/>
  <c r="I57" i="1"/>
  <c r="I1593" i="1"/>
  <c r="I1594" i="1" l="1"/>
  <c r="I1595" i="1" l="1"/>
  <c r="I59" i="1" l="1"/>
  <c r="I1596" i="1"/>
  <c r="I60" i="1" l="1"/>
  <c r="I1597" i="1" l="1"/>
  <c r="I61" i="1"/>
  <c r="I62" i="1" l="1"/>
  <c r="I1598" i="1"/>
  <c r="I63" i="1" l="1"/>
  <c r="I1599" i="1"/>
  <c r="I1600" i="1" l="1"/>
  <c r="I64" i="1"/>
  <c r="I65" i="1" l="1"/>
  <c r="I1601" i="1"/>
  <c r="I67" i="1" l="1"/>
  <c r="I66" i="1"/>
  <c r="I1602" i="1"/>
  <c r="I68" i="1" l="1"/>
  <c r="I1603" i="1"/>
  <c r="I69" i="1" l="1"/>
  <c r="I70" i="1" l="1"/>
  <c r="I1604" i="1"/>
  <c r="I71" i="1" l="1"/>
  <c r="I1605" i="1"/>
  <c r="I72" i="1" l="1"/>
  <c r="I73" i="1" l="1"/>
  <c r="I1611" i="1" l="1"/>
  <c r="I74" i="1"/>
  <c r="I75" i="1" l="1"/>
  <c r="I76" i="1" l="1"/>
  <c r="I77" i="1" l="1"/>
  <c r="I78" i="1" l="1"/>
  <c r="I79" i="1" l="1"/>
  <c r="I80" i="1" l="1"/>
  <c r="I81" i="1" l="1"/>
  <c r="I82" i="1" l="1"/>
  <c r="I83" i="1" l="1"/>
  <c r="I84" i="1" l="1"/>
  <c r="I85" i="1" l="1"/>
  <c r="I1621" i="1"/>
  <c r="I1622" i="1" l="1"/>
  <c r="I86" i="1"/>
  <c r="I87" i="1" l="1"/>
  <c r="I1623" i="1"/>
  <c r="I1624" i="1" l="1"/>
  <c r="I88" i="1"/>
  <c r="I89" i="1" l="1"/>
  <c r="I1625" i="1"/>
  <c r="I1626" i="1" l="1"/>
  <c r="I90" i="1"/>
  <c r="I1627" i="1" l="1"/>
  <c r="I91" i="1"/>
  <c r="I92" i="1" l="1"/>
  <c r="I1628" i="1"/>
  <c r="I93" i="1" l="1"/>
  <c r="I1629" i="1"/>
  <c r="I1630" i="1" l="1"/>
  <c r="I94" i="1"/>
  <c r="I95" i="1" l="1"/>
  <c r="I1631" i="1"/>
  <c r="I96" i="1" l="1"/>
  <c r="I1632" i="1"/>
  <c r="I97" i="1" l="1"/>
  <c r="I1633" i="1"/>
  <c r="I98" i="1" l="1"/>
  <c r="I1634" i="1"/>
  <c r="I99" i="1" l="1"/>
  <c r="I1635" i="1"/>
  <c r="I1636" i="1" l="1"/>
  <c r="I100" i="1"/>
  <c r="I101" i="1" l="1"/>
  <c r="I1637" i="1"/>
  <c r="I102" i="1" l="1"/>
  <c r="I1638" i="1"/>
  <c r="I1639" i="1" l="1"/>
  <c r="I103" i="1"/>
  <c r="I1640" i="1" l="1"/>
  <c r="I104" i="1"/>
  <c r="I105" i="1" l="1"/>
  <c r="I1641" i="1"/>
  <c r="I1642" i="1" l="1"/>
  <c r="I106" i="1"/>
  <c r="I107" i="1" l="1"/>
  <c r="I1643" i="1"/>
  <c r="I1644" i="1" l="1"/>
  <c r="I108" i="1"/>
  <c r="I1645" i="1" l="1"/>
  <c r="I109" i="1"/>
  <c r="I1646" i="1" l="1"/>
  <c r="I110" i="1"/>
  <c r="I1647" i="1" l="1"/>
  <c r="I111" i="1"/>
  <c r="I112" i="1" l="1"/>
  <c r="I1648" i="1"/>
  <c r="I1649" i="1" l="1"/>
  <c r="I113" i="1"/>
  <c r="I114" i="1" l="1"/>
  <c r="I1650" i="1"/>
  <c r="I1651" i="1" l="1"/>
  <c r="I115" i="1"/>
  <c r="I116" i="1" l="1"/>
  <c r="I1652" i="1"/>
  <c r="I1655" i="1" l="1"/>
  <c r="I1656" i="1" l="1"/>
  <c r="I1657" i="1" l="1"/>
  <c r="I1658" i="1" l="1"/>
  <c r="I1659" i="1" l="1"/>
  <c r="I1660" i="1" l="1"/>
  <c r="I1661" i="1" l="1"/>
  <c r="I1662" i="1" l="1"/>
  <c r="I1663" i="1" l="1"/>
  <c r="I1664" i="1" l="1"/>
  <c r="I1666" i="1" l="1"/>
  <c r="I1667" i="1" l="1"/>
  <c r="I1668" i="1" l="1"/>
  <c r="I1669" i="1" l="1"/>
  <c r="I1670" i="1" l="1"/>
  <c r="I1671" i="1" l="1"/>
  <c r="I1672" i="1" l="1"/>
  <c r="I1673" i="1" l="1"/>
  <c r="I1674" i="1" l="1"/>
  <c r="I1675" i="1" l="1"/>
  <c r="I1676" i="1" l="1"/>
  <c r="I1677" i="1" l="1"/>
  <c r="I1678" i="1" l="1"/>
  <c r="I1679" i="1" l="1"/>
  <c r="I1680" i="1" l="1"/>
  <c r="I1681" i="1" l="1"/>
  <c r="I1682" i="1" l="1"/>
  <c r="I1683" i="1" l="1"/>
  <c r="I1684" i="1" l="1"/>
  <c r="I1685" i="1" l="1"/>
  <c r="I1686" i="1" l="1"/>
  <c r="I1687" i="1" l="1"/>
  <c r="I1688" i="1" l="1"/>
  <c r="I1689" i="1" l="1"/>
  <c r="I1690" i="1" l="1"/>
  <c r="I1691" i="1" l="1"/>
  <c r="I1692" i="1" l="1"/>
  <c r="I1693" i="1" l="1"/>
  <c r="I1694" i="1" l="1"/>
  <c r="I1653" i="1" l="1"/>
</calcChain>
</file>

<file path=xl/sharedStrings.xml><?xml version="1.0" encoding="utf-8"?>
<sst xmlns="http://schemas.openxmlformats.org/spreadsheetml/2006/main" count="618" uniqueCount="213">
  <si>
    <t>①入金</t>
    <rPh sb="1" eb="3">
      <t>ニュウキン</t>
    </rPh>
    <phoneticPr fontId="3"/>
  </si>
  <si>
    <t>②出金</t>
    <rPh sb="1" eb="2">
      <t>デ</t>
    </rPh>
    <rPh sb="2" eb="3">
      <t>キン</t>
    </rPh>
    <phoneticPr fontId="3"/>
  </si>
  <si>
    <t>①－②</t>
    <phoneticPr fontId="3"/>
  </si>
  <si>
    <t>残高(前日残＋①－②)</t>
    <rPh sb="0" eb="2">
      <t>ザンダカ</t>
    </rPh>
    <rPh sb="3" eb="5">
      <t>ゼンジツ</t>
    </rPh>
    <rPh sb="5" eb="6">
      <t>ザン</t>
    </rPh>
    <phoneticPr fontId="3"/>
  </si>
  <si>
    <t>R05</t>
    <phoneticPr fontId="3"/>
  </si>
  <si>
    <t>借入返済</t>
    <rPh sb="0" eb="2">
      <t>カリイレ</t>
    </rPh>
    <rPh sb="2" eb="3">
      <t>ヘン</t>
    </rPh>
    <phoneticPr fontId="3"/>
  </si>
  <si>
    <t>借入利息</t>
    <rPh sb="0" eb="2">
      <t>カリイレ</t>
    </rPh>
    <rPh sb="2" eb="4">
      <t>リソク</t>
    </rPh>
    <phoneticPr fontId="3"/>
  </si>
  <si>
    <t>借入返済㉟</t>
    <rPh sb="0" eb="2">
      <t>カリイレ</t>
    </rPh>
    <rPh sb="2" eb="3">
      <t>ヘン</t>
    </rPh>
    <phoneticPr fontId="3"/>
  </si>
  <si>
    <t>電話料</t>
    <rPh sb="0" eb="2">
      <t>デンワ</t>
    </rPh>
    <rPh sb="2" eb="3">
      <t>リョウ</t>
    </rPh>
    <phoneticPr fontId="3"/>
  </si>
  <si>
    <t>小浜製綱</t>
    <rPh sb="0" eb="4">
      <t>オバマセイコウ</t>
    </rPh>
    <phoneticPr fontId="3"/>
  </si>
  <si>
    <t>カンケンフロー</t>
    <phoneticPr fontId="3"/>
  </si>
  <si>
    <t>神鋼商事</t>
    <rPh sb="0" eb="2">
      <t>シンコウ</t>
    </rPh>
    <rPh sb="2" eb="4">
      <t>ショウジ</t>
    </rPh>
    <phoneticPr fontId="3"/>
  </si>
  <si>
    <t>末松電子</t>
    <rPh sb="0" eb="4">
      <t>スエマツデンシ</t>
    </rPh>
    <phoneticPr fontId="3"/>
  </si>
  <si>
    <t>ナカダ産業</t>
    <rPh sb="3" eb="5">
      <t>サンギョウ</t>
    </rPh>
    <phoneticPr fontId="3"/>
  </si>
  <si>
    <t>芝サービス</t>
    <rPh sb="0" eb="1">
      <t>シバ</t>
    </rPh>
    <phoneticPr fontId="3"/>
  </si>
  <si>
    <t>三菱HBL</t>
    <rPh sb="0" eb="2">
      <t>ミツビシ</t>
    </rPh>
    <phoneticPr fontId="3"/>
  </si>
  <si>
    <t>割引料</t>
    <rPh sb="0" eb="3">
      <t>ワリビキリョウ</t>
    </rPh>
    <phoneticPr fontId="3"/>
  </si>
  <si>
    <t>ヤマト運輸</t>
    <rPh sb="3" eb="5">
      <t>ウンユ</t>
    </rPh>
    <phoneticPr fontId="3"/>
  </si>
  <si>
    <t>小切手</t>
    <rPh sb="0" eb="3">
      <t>コギッテ</t>
    </rPh>
    <phoneticPr fontId="3"/>
  </si>
  <si>
    <t>入交石油</t>
    <rPh sb="0" eb="2">
      <t>イリマジリ</t>
    </rPh>
    <rPh sb="2" eb="4">
      <t>セキユ</t>
    </rPh>
    <phoneticPr fontId="3"/>
  </si>
  <si>
    <t>小浜製綱　ロープ代</t>
    <rPh sb="0" eb="2">
      <t>オバマ</t>
    </rPh>
    <rPh sb="2" eb="4">
      <t>セイコウ</t>
    </rPh>
    <rPh sb="8" eb="9">
      <t>ダイ</t>
    </rPh>
    <phoneticPr fontId="3"/>
  </si>
  <si>
    <t>四国ポンプセンター</t>
    <rPh sb="0" eb="2">
      <t>シコク</t>
    </rPh>
    <phoneticPr fontId="3"/>
  </si>
  <si>
    <t>大洋製器工業</t>
    <rPh sb="0" eb="2">
      <t>タイヨウ</t>
    </rPh>
    <rPh sb="2" eb="3">
      <t>セイ</t>
    </rPh>
    <rPh sb="3" eb="4">
      <t>ウツワ</t>
    </rPh>
    <rPh sb="4" eb="6">
      <t>コウギョウ</t>
    </rPh>
    <phoneticPr fontId="3"/>
  </si>
  <si>
    <t>トヨタファイナンス</t>
    <phoneticPr fontId="3"/>
  </si>
  <si>
    <t>中退協</t>
    <rPh sb="0" eb="2">
      <t>チュウタイ</t>
    </rPh>
    <rPh sb="2" eb="3">
      <t>キョウ</t>
    </rPh>
    <phoneticPr fontId="3"/>
  </si>
  <si>
    <t>家賃</t>
    <rPh sb="0" eb="2">
      <t>ヤチン</t>
    </rPh>
    <phoneticPr fontId="3"/>
  </si>
  <si>
    <t>水道代</t>
    <rPh sb="0" eb="2">
      <t>スイドウ</t>
    </rPh>
    <rPh sb="2" eb="3">
      <t>ダイ</t>
    </rPh>
    <phoneticPr fontId="3"/>
  </si>
  <si>
    <t>大紀商事　給料</t>
    <rPh sb="0" eb="2">
      <t>ダイキ</t>
    </rPh>
    <rPh sb="2" eb="4">
      <t>ショウジ</t>
    </rPh>
    <rPh sb="5" eb="7">
      <t>キュウリョウ</t>
    </rPh>
    <phoneticPr fontId="3"/>
  </si>
  <si>
    <t>大紀商事家賃レンタル代</t>
    <rPh sb="0" eb="4">
      <t>ダイキショウジ</t>
    </rPh>
    <rPh sb="4" eb="6">
      <t>ヤチン</t>
    </rPh>
    <rPh sb="10" eb="11">
      <t>ダイ</t>
    </rPh>
    <phoneticPr fontId="3"/>
  </si>
  <si>
    <t>第一生命</t>
    <rPh sb="0" eb="2">
      <t>ダイイチ</t>
    </rPh>
    <rPh sb="2" eb="4">
      <t>セイメイ</t>
    </rPh>
    <phoneticPr fontId="3"/>
  </si>
  <si>
    <t>佐川急便</t>
    <rPh sb="0" eb="2">
      <t>サカワ</t>
    </rPh>
    <rPh sb="2" eb="4">
      <t>キュウビン</t>
    </rPh>
    <phoneticPr fontId="3"/>
  </si>
  <si>
    <t>倒産防止</t>
    <rPh sb="0" eb="2">
      <t>トウサン</t>
    </rPh>
    <rPh sb="2" eb="4">
      <t>ボウシ</t>
    </rPh>
    <phoneticPr fontId="3"/>
  </si>
  <si>
    <t>MBSカイギショ</t>
    <phoneticPr fontId="3"/>
  </si>
  <si>
    <t>社会保険料</t>
    <rPh sb="0" eb="5">
      <t>シャカイホケンリョウ</t>
    </rPh>
    <phoneticPr fontId="3"/>
  </si>
  <si>
    <t>ドコモ</t>
    <phoneticPr fontId="3"/>
  </si>
  <si>
    <t>上海小倉貿易　ハンド</t>
    <rPh sb="0" eb="2">
      <t>シャンハイ</t>
    </rPh>
    <rPh sb="2" eb="4">
      <t>オグラ</t>
    </rPh>
    <rPh sb="4" eb="6">
      <t>ボウエキ</t>
    </rPh>
    <phoneticPr fontId="3"/>
  </si>
  <si>
    <t>イワフジ工業</t>
    <rPh sb="4" eb="6">
      <t>コウギョウ</t>
    </rPh>
    <phoneticPr fontId="3"/>
  </si>
  <si>
    <t>カナエ商事</t>
    <rPh sb="3" eb="5">
      <t>ショウジ</t>
    </rPh>
    <phoneticPr fontId="3"/>
  </si>
  <si>
    <t>小浜製綱 支柱代金</t>
    <rPh sb="0" eb="4">
      <t>オバマセイコウ</t>
    </rPh>
    <rPh sb="5" eb="7">
      <t>シチュウ</t>
    </rPh>
    <rPh sb="7" eb="9">
      <t>ダイキン</t>
    </rPh>
    <phoneticPr fontId="3"/>
  </si>
  <si>
    <t>現金仕入れ</t>
    <rPh sb="0" eb="4">
      <t>ゲンキンシイ</t>
    </rPh>
    <phoneticPr fontId="3"/>
  </si>
  <si>
    <t>レンタル</t>
    <phoneticPr fontId="3"/>
  </si>
  <si>
    <t>（12月仕入）</t>
    <rPh sb="3" eb="4">
      <t>ツキ</t>
    </rPh>
    <rPh sb="4" eb="6">
      <t>シイレ</t>
    </rPh>
    <phoneticPr fontId="3"/>
  </si>
  <si>
    <t>サンコー</t>
    <phoneticPr fontId="3"/>
  </si>
  <si>
    <t>仕入れ　現金</t>
    <rPh sb="0" eb="2">
      <t>シイ</t>
    </rPh>
    <rPh sb="4" eb="6">
      <t>ゲンキン</t>
    </rPh>
    <phoneticPr fontId="3"/>
  </si>
  <si>
    <t>4月売掛金</t>
    <rPh sb="1" eb="2">
      <t>ツキ</t>
    </rPh>
    <rPh sb="2" eb="4">
      <t>ウリカケ</t>
    </rPh>
    <rPh sb="4" eb="5">
      <t>キン</t>
    </rPh>
    <phoneticPr fontId="3"/>
  </si>
  <si>
    <t>室戸市鳥獣害</t>
    <rPh sb="0" eb="3">
      <t>ムロトシ</t>
    </rPh>
    <rPh sb="3" eb="6">
      <t>チョウジュウガイ</t>
    </rPh>
    <phoneticPr fontId="3"/>
  </si>
  <si>
    <t>シャ－プファイナンス</t>
    <phoneticPr fontId="3"/>
  </si>
  <si>
    <t>電話料</t>
    <rPh sb="0" eb="3">
      <t>デンワリョウ</t>
    </rPh>
    <phoneticPr fontId="3"/>
  </si>
  <si>
    <t>手数料</t>
    <rPh sb="0" eb="3">
      <t>テスウリョウ</t>
    </rPh>
    <phoneticPr fontId="3"/>
  </si>
  <si>
    <t>JCB</t>
    <phoneticPr fontId="3"/>
  </si>
  <si>
    <t>大紀商事株式会社</t>
    <rPh sb="0" eb="2">
      <t>ダイキ</t>
    </rPh>
    <rPh sb="2" eb="4">
      <t>ショウジ</t>
    </rPh>
    <rPh sb="4" eb="8">
      <t>カブシキカイシャ</t>
    </rPh>
    <phoneticPr fontId="3"/>
  </si>
  <si>
    <t>スコアジャパン</t>
    <phoneticPr fontId="3"/>
  </si>
  <si>
    <t>振込手数料</t>
    <rPh sb="0" eb="2">
      <t>フリコミ</t>
    </rPh>
    <rPh sb="2" eb="5">
      <t>テスウリョウ</t>
    </rPh>
    <phoneticPr fontId="3"/>
  </si>
  <si>
    <t>四国運輸</t>
    <rPh sb="0" eb="2">
      <t>シコク</t>
    </rPh>
    <rPh sb="2" eb="4">
      <t>ウンユ</t>
    </rPh>
    <phoneticPr fontId="3"/>
  </si>
  <si>
    <t>エンジャパン</t>
    <phoneticPr fontId="3"/>
  </si>
  <si>
    <t>立花熔材</t>
    <rPh sb="0" eb="2">
      <t>タチバナ</t>
    </rPh>
    <rPh sb="2" eb="4">
      <t>ヨウザイ</t>
    </rPh>
    <phoneticPr fontId="3"/>
  </si>
  <si>
    <t>川淵里香</t>
    <rPh sb="0" eb="2">
      <t>カワブチ</t>
    </rPh>
    <rPh sb="2" eb="4">
      <t>リカ</t>
    </rPh>
    <phoneticPr fontId="3"/>
  </si>
  <si>
    <t>村木正和</t>
    <rPh sb="0" eb="2">
      <t>ムラキ</t>
    </rPh>
    <rPh sb="2" eb="4">
      <t>マサカズ</t>
    </rPh>
    <phoneticPr fontId="3"/>
  </si>
  <si>
    <t>タマテ</t>
    <phoneticPr fontId="3"/>
  </si>
  <si>
    <t>ヨコハマタイヤセンター</t>
    <phoneticPr fontId="3"/>
  </si>
  <si>
    <t>サンサン</t>
    <phoneticPr fontId="3"/>
  </si>
  <si>
    <t>帝国データバンク</t>
    <rPh sb="0" eb="2">
      <t>テイコク</t>
    </rPh>
    <phoneticPr fontId="3"/>
  </si>
  <si>
    <t>ヨサコイ</t>
    <phoneticPr fontId="3"/>
  </si>
  <si>
    <t>トヤタファイナンス</t>
    <phoneticPr fontId="3"/>
  </si>
  <si>
    <t>中退協</t>
    <rPh sb="0" eb="3">
      <t>チュウタイキョウ</t>
    </rPh>
    <phoneticPr fontId="3"/>
  </si>
  <si>
    <t>ヤマゲン</t>
    <phoneticPr fontId="3"/>
  </si>
  <si>
    <t>高知ハイヤーチケット</t>
    <rPh sb="0" eb="2">
      <t>コウチ</t>
    </rPh>
    <phoneticPr fontId="3"/>
  </si>
  <si>
    <t>西岡賢</t>
    <rPh sb="0" eb="2">
      <t>ニシオカ</t>
    </rPh>
    <rPh sb="2" eb="3">
      <t>サトシ</t>
    </rPh>
    <phoneticPr fontId="3"/>
  </si>
  <si>
    <t>竹内聖二</t>
    <rPh sb="0" eb="2">
      <t>タケウチ</t>
    </rPh>
    <rPh sb="2" eb="3">
      <t>セイ</t>
    </rPh>
    <rPh sb="3" eb="4">
      <t>ニ</t>
    </rPh>
    <phoneticPr fontId="3"/>
  </si>
  <si>
    <t>岡田知也</t>
    <rPh sb="0" eb="2">
      <t>オカダ</t>
    </rPh>
    <rPh sb="2" eb="4">
      <t>トモヤ</t>
    </rPh>
    <phoneticPr fontId="3"/>
  </si>
  <si>
    <t>伊藤涼介</t>
    <rPh sb="0" eb="2">
      <t>イトウ</t>
    </rPh>
    <rPh sb="2" eb="4">
      <t>リョウスケ</t>
    </rPh>
    <phoneticPr fontId="3"/>
  </si>
  <si>
    <t>寺尾一輝</t>
    <rPh sb="0" eb="2">
      <t>テラオ</t>
    </rPh>
    <rPh sb="2" eb="4">
      <t>カズテル</t>
    </rPh>
    <phoneticPr fontId="3"/>
  </si>
  <si>
    <t>植田哲也</t>
    <rPh sb="0" eb="2">
      <t>ウエタ</t>
    </rPh>
    <rPh sb="2" eb="4">
      <t>テツヤ</t>
    </rPh>
    <phoneticPr fontId="3"/>
  </si>
  <si>
    <t>窪田由美</t>
    <rPh sb="0" eb="2">
      <t>クボタ</t>
    </rPh>
    <rPh sb="2" eb="4">
      <t>ユミ</t>
    </rPh>
    <phoneticPr fontId="3"/>
  </si>
  <si>
    <t>カワサキマシン</t>
    <phoneticPr fontId="3"/>
  </si>
  <si>
    <t>高知建機</t>
    <rPh sb="0" eb="4">
      <t>コウチケンキ</t>
    </rPh>
    <phoneticPr fontId="3"/>
  </si>
  <si>
    <t>中越孝弘</t>
    <rPh sb="0" eb="2">
      <t>ナカゴシ</t>
    </rPh>
    <rPh sb="2" eb="4">
      <t>タカヒロ</t>
    </rPh>
    <phoneticPr fontId="3"/>
  </si>
  <si>
    <t>中村市森林組合</t>
    <rPh sb="0" eb="3">
      <t>ナカムラシ</t>
    </rPh>
    <rPh sb="3" eb="7">
      <t>シンリンクミアイ</t>
    </rPh>
    <phoneticPr fontId="3"/>
  </si>
  <si>
    <t>日比野商事</t>
    <rPh sb="0" eb="3">
      <t>ヒビノ</t>
    </rPh>
    <rPh sb="3" eb="5">
      <t>ショウジ</t>
    </rPh>
    <phoneticPr fontId="3"/>
  </si>
  <si>
    <t>陽和産業</t>
    <rPh sb="0" eb="2">
      <t>ヨウワ</t>
    </rPh>
    <rPh sb="2" eb="4">
      <t>サンギョウ</t>
    </rPh>
    <phoneticPr fontId="3"/>
  </si>
  <si>
    <t>フジタ</t>
    <phoneticPr fontId="3"/>
  </si>
  <si>
    <t>浜田内張店</t>
    <rPh sb="0" eb="2">
      <t>ハマダ</t>
    </rPh>
    <rPh sb="2" eb="3">
      <t>ナイ</t>
    </rPh>
    <rPh sb="3" eb="4">
      <t>ハリ</t>
    </rPh>
    <rPh sb="4" eb="5">
      <t>テン</t>
    </rPh>
    <phoneticPr fontId="3"/>
  </si>
  <si>
    <t>光洋運送</t>
    <rPh sb="0" eb="2">
      <t>コウヨウ</t>
    </rPh>
    <rPh sb="2" eb="4">
      <t>ウンソウ</t>
    </rPh>
    <phoneticPr fontId="3"/>
  </si>
  <si>
    <t>R04</t>
    <phoneticPr fontId="3"/>
  </si>
  <si>
    <t>大紀商事　小切手</t>
    <rPh sb="0" eb="4">
      <t>ダイキショウジ</t>
    </rPh>
    <rPh sb="5" eb="8">
      <t>コギッテ</t>
    </rPh>
    <phoneticPr fontId="3"/>
  </si>
  <si>
    <t>窓口収納</t>
    <rPh sb="0" eb="2">
      <t>マドグチ</t>
    </rPh>
    <rPh sb="2" eb="4">
      <t>シュウノウ</t>
    </rPh>
    <phoneticPr fontId="3"/>
  </si>
  <si>
    <t>三井サービス</t>
    <rPh sb="0" eb="2">
      <t>ミツイ</t>
    </rPh>
    <phoneticPr fontId="3"/>
  </si>
  <si>
    <t>IB基本手数料</t>
    <rPh sb="2" eb="4">
      <t>キホン</t>
    </rPh>
    <rPh sb="4" eb="7">
      <t>テスウリョウ</t>
    </rPh>
    <phoneticPr fontId="3"/>
  </si>
  <si>
    <t>振込手数料</t>
    <rPh sb="0" eb="2">
      <t>フリコミ</t>
    </rPh>
    <rPh sb="2" eb="4">
      <t>テスウ</t>
    </rPh>
    <rPh sb="4" eb="5">
      <t>リョウ</t>
    </rPh>
    <phoneticPr fontId="3"/>
  </si>
  <si>
    <t>土佐水木</t>
    <rPh sb="0" eb="4">
      <t>トサミズキ</t>
    </rPh>
    <phoneticPr fontId="3"/>
  </si>
  <si>
    <t>小笠原節子</t>
    <rPh sb="0" eb="3">
      <t>オガサワラ</t>
    </rPh>
    <rPh sb="3" eb="5">
      <t>セツコ</t>
    </rPh>
    <phoneticPr fontId="3"/>
  </si>
  <si>
    <t>オカザキ広美</t>
    <rPh sb="4" eb="5">
      <t>ヒロ</t>
    </rPh>
    <rPh sb="5" eb="6">
      <t>ビ</t>
    </rPh>
    <phoneticPr fontId="3"/>
  </si>
  <si>
    <t>売れるネット広告社</t>
    <rPh sb="0" eb="1">
      <t>ウ</t>
    </rPh>
    <rPh sb="6" eb="9">
      <t>コウコクシャ</t>
    </rPh>
    <phoneticPr fontId="3"/>
  </si>
  <si>
    <t>キャノン</t>
    <phoneticPr fontId="3"/>
  </si>
  <si>
    <t>高知商工会議所</t>
    <rPh sb="0" eb="2">
      <t>コウチ</t>
    </rPh>
    <rPh sb="2" eb="4">
      <t>ショウコウ</t>
    </rPh>
    <rPh sb="4" eb="7">
      <t>カイギショ</t>
    </rPh>
    <phoneticPr fontId="3"/>
  </si>
  <si>
    <t>第一生保</t>
    <rPh sb="0" eb="4">
      <t>ダイイチセイホ</t>
    </rPh>
    <phoneticPr fontId="3"/>
  </si>
  <si>
    <t>東京海上日動</t>
    <rPh sb="0" eb="4">
      <t>トウキョウカイジョウ</t>
    </rPh>
    <rPh sb="4" eb="6">
      <t>ニチドウ</t>
    </rPh>
    <phoneticPr fontId="3"/>
  </si>
  <si>
    <t>AP（SBAリヨウ</t>
    <phoneticPr fontId="3"/>
  </si>
  <si>
    <t>Time24</t>
    <phoneticPr fontId="3"/>
  </si>
  <si>
    <t>倒産防止</t>
    <rPh sb="0" eb="4">
      <t>トウサンボウシ</t>
    </rPh>
    <phoneticPr fontId="3"/>
  </si>
  <si>
    <t>こじゃんとネット</t>
    <phoneticPr fontId="3"/>
  </si>
  <si>
    <t>MBSカイギショ会議所</t>
    <rPh sb="8" eb="11">
      <t>カイギショ</t>
    </rPh>
    <phoneticPr fontId="3"/>
  </si>
  <si>
    <t>電灯</t>
    <rPh sb="0" eb="2">
      <t>デントウ</t>
    </rPh>
    <phoneticPr fontId="3"/>
  </si>
  <si>
    <t>四銀総合リース</t>
    <rPh sb="0" eb="2">
      <t>シギン</t>
    </rPh>
    <rPh sb="2" eb="4">
      <t>ソウゴウ</t>
    </rPh>
    <phoneticPr fontId="3"/>
  </si>
  <si>
    <t>ハマヤプリンシブル</t>
    <phoneticPr fontId="3"/>
  </si>
  <si>
    <t>高知新聞</t>
    <rPh sb="0" eb="4">
      <t>コウチシンブン</t>
    </rPh>
    <phoneticPr fontId="3"/>
  </si>
  <si>
    <t>ドコモ携帯</t>
    <rPh sb="3" eb="5">
      <t>ケイタイ</t>
    </rPh>
    <phoneticPr fontId="3"/>
  </si>
  <si>
    <t>中内大河</t>
    <rPh sb="0" eb="2">
      <t>ナカウチ</t>
    </rPh>
    <rPh sb="2" eb="4">
      <t>タイガ</t>
    </rPh>
    <phoneticPr fontId="3"/>
  </si>
  <si>
    <t>㈱ヒシヒラ　松山支店</t>
    <rPh sb="6" eb="8">
      <t>マツヤマ</t>
    </rPh>
    <rPh sb="8" eb="10">
      <t>シテン</t>
    </rPh>
    <phoneticPr fontId="3"/>
  </si>
  <si>
    <t>(有)ハマヤプリンシブル</t>
    <rPh sb="0" eb="3">
      <t>ユウ</t>
    </rPh>
    <phoneticPr fontId="3"/>
  </si>
  <si>
    <t>高知建機</t>
    <rPh sb="0" eb="2">
      <t>コウチ</t>
    </rPh>
    <rPh sb="2" eb="4">
      <t>ケンキ</t>
    </rPh>
    <phoneticPr fontId="3"/>
  </si>
  <si>
    <t>高知林業</t>
    <rPh sb="0" eb="2">
      <t>コウチ</t>
    </rPh>
    <rPh sb="2" eb="4">
      <t>リンギョウ</t>
    </rPh>
    <phoneticPr fontId="3"/>
  </si>
  <si>
    <t>カワウチゲンイチ</t>
    <phoneticPr fontId="3"/>
  </si>
  <si>
    <t>㈱ケービーエル</t>
    <phoneticPr fontId="3"/>
  </si>
  <si>
    <t>コマツカスタマーサポート</t>
    <phoneticPr fontId="3"/>
  </si>
  <si>
    <t>(有)高知オートガラス</t>
    <rPh sb="0" eb="3">
      <t>ユウ</t>
    </rPh>
    <rPh sb="3" eb="5">
      <t>コウチ</t>
    </rPh>
    <phoneticPr fontId="3"/>
  </si>
  <si>
    <t>㈱城西</t>
    <rPh sb="1" eb="2">
      <t>シロ</t>
    </rPh>
    <rPh sb="2" eb="3">
      <t>ニシ</t>
    </rPh>
    <phoneticPr fontId="3"/>
  </si>
  <si>
    <t>上道機械</t>
    <rPh sb="0" eb="4">
      <t>ウエミチキカイ</t>
    </rPh>
    <phoneticPr fontId="3"/>
  </si>
  <si>
    <t>四国建販㈱</t>
    <rPh sb="0" eb="2">
      <t>シコク</t>
    </rPh>
    <rPh sb="2" eb="4">
      <t>ケンパン</t>
    </rPh>
    <phoneticPr fontId="3"/>
  </si>
  <si>
    <t>㈱西部</t>
    <rPh sb="1" eb="3">
      <t>セイブ</t>
    </rPh>
    <phoneticPr fontId="3"/>
  </si>
  <si>
    <t>SKK(受取手形）</t>
    <rPh sb="4" eb="6">
      <t>ウケトリ</t>
    </rPh>
    <rPh sb="6" eb="8">
      <t>テガタ</t>
    </rPh>
    <phoneticPr fontId="3"/>
  </si>
  <si>
    <t>1月末　残</t>
    <rPh sb="1" eb="2">
      <t>ツキ</t>
    </rPh>
    <rPh sb="2" eb="3">
      <t>マツ</t>
    </rPh>
    <rPh sb="4" eb="5">
      <t>ザン</t>
    </rPh>
    <phoneticPr fontId="3"/>
  </si>
  <si>
    <t>別役林業</t>
    <rPh sb="0" eb="2">
      <t>ベッチャク</t>
    </rPh>
    <rPh sb="2" eb="4">
      <t>リンギョウ</t>
    </rPh>
    <phoneticPr fontId="3"/>
  </si>
  <si>
    <t>大豊林業</t>
    <rPh sb="0" eb="2">
      <t>オオトヨ</t>
    </rPh>
    <rPh sb="2" eb="4">
      <t>リンギョウ</t>
    </rPh>
    <phoneticPr fontId="3"/>
  </si>
  <si>
    <t>坂本林業</t>
    <rPh sb="0" eb="2">
      <t>サカモト</t>
    </rPh>
    <rPh sb="2" eb="4">
      <t>リンギョウ</t>
    </rPh>
    <phoneticPr fontId="3"/>
  </si>
  <si>
    <t>芸東森林組合</t>
    <rPh sb="0" eb="1">
      <t>ゲイ</t>
    </rPh>
    <rPh sb="1" eb="2">
      <t>ヒガシ</t>
    </rPh>
    <rPh sb="2" eb="6">
      <t>シンリンクミアイ</t>
    </rPh>
    <phoneticPr fontId="3"/>
  </si>
  <si>
    <t>土佐町森林組合</t>
    <rPh sb="0" eb="3">
      <t>トサチョウ</t>
    </rPh>
    <rPh sb="3" eb="7">
      <t>シンリンクミアイ</t>
    </rPh>
    <phoneticPr fontId="3"/>
  </si>
  <si>
    <t>2月入金</t>
    <rPh sb="1" eb="2">
      <t>ツキ</t>
    </rPh>
    <rPh sb="2" eb="4">
      <t>ニュウキン</t>
    </rPh>
    <phoneticPr fontId="3"/>
  </si>
  <si>
    <t>SKK</t>
    <phoneticPr fontId="3"/>
  </si>
  <si>
    <t>大容基功工業</t>
    <rPh sb="0" eb="1">
      <t>ダイ</t>
    </rPh>
    <rPh sb="1" eb="2">
      <t>ヨウ</t>
    </rPh>
    <rPh sb="2" eb="3">
      <t>モト</t>
    </rPh>
    <rPh sb="3" eb="4">
      <t>イサオ</t>
    </rPh>
    <rPh sb="4" eb="6">
      <t>コウギョウ</t>
    </rPh>
    <phoneticPr fontId="3"/>
  </si>
  <si>
    <t>とされいほく</t>
    <phoneticPr fontId="3"/>
  </si>
  <si>
    <t>三次地方森林組合</t>
    <rPh sb="0" eb="2">
      <t>ミヨシ</t>
    </rPh>
    <rPh sb="2" eb="4">
      <t>チホウ</t>
    </rPh>
    <rPh sb="4" eb="8">
      <t>シンリンクミアイ</t>
    </rPh>
    <phoneticPr fontId="3"/>
  </si>
  <si>
    <t>吉本機工</t>
    <rPh sb="0" eb="2">
      <t>ヨシモト</t>
    </rPh>
    <rPh sb="2" eb="4">
      <t>キコウ</t>
    </rPh>
    <phoneticPr fontId="3"/>
  </si>
  <si>
    <t>渕村林業　調整金</t>
    <rPh sb="0" eb="2">
      <t>フチムラ</t>
    </rPh>
    <rPh sb="2" eb="4">
      <t>リンギョウ</t>
    </rPh>
    <rPh sb="5" eb="7">
      <t>チョウセイ</t>
    </rPh>
    <rPh sb="7" eb="8">
      <t>キン</t>
    </rPh>
    <phoneticPr fontId="3"/>
  </si>
  <si>
    <t>名古屋港木材</t>
    <rPh sb="0" eb="4">
      <t>ナゴヤコウ</t>
    </rPh>
    <rPh sb="4" eb="6">
      <t>モクザイ</t>
    </rPh>
    <phoneticPr fontId="3"/>
  </si>
  <si>
    <t>㈱西部調整金</t>
    <rPh sb="1" eb="3">
      <t>セイブ</t>
    </rPh>
    <rPh sb="3" eb="6">
      <t>チョウセイキン</t>
    </rPh>
    <phoneticPr fontId="3"/>
  </si>
  <si>
    <t>海部森林組合</t>
    <rPh sb="0" eb="2">
      <t>カイフ</t>
    </rPh>
    <rPh sb="2" eb="6">
      <t>シンリンクミアイ</t>
    </rPh>
    <phoneticPr fontId="3"/>
  </si>
  <si>
    <t>美津吉商事</t>
    <rPh sb="0" eb="1">
      <t>ビ</t>
    </rPh>
    <rPh sb="1" eb="2">
      <t>ツ</t>
    </rPh>
    <rPh sb="2" eb="3">
      <t>ヨシ</t>
    </rPh>
    <rPh sb="3" eb="5">
      <t>ショウジ</t>
    </rPh>
    <phoneticPr fontId="3"/>
  </si>
  <si>
    <t>桂建機</t>
    <rPh sb="0" eb="1">
      <t>カツラ</t>
    </rPh>
    <rPh sb="1" eb="3">
      <t>ケンキ</t>
    </rPh>
    <phoneticPr fontId="3"/>
  </si>
  <si>
    <t>西部</t>
    <rPh sb="0" eb="2">
      <t>セイブ</t>
    </rPh>
    <phoneticPr fontId="3"/>
  </si>
  <si>
    <t>福本みう</t>
    <rPh sb="0" eb="2">
      <t>フクモト</t>
    </rPh>
    <phoneticPr fontId="3"/>
  </si>
  <si>
    <t>久万重機サービス</t>
    <rPh sb="0" eb="4">
      <t>クマジュウキ</t>
    </rPh>
    <phoneticPr fontId="3"/>
  </si>
  <si>
    <t>香美森林組合</t>
    <rPh sb="0" eb="2">
      <t>カミ</t>
    </rPh>
    <rPh sb="2" eb="6">
      <t>シンリンクミアイ</t>
    </rPh>
    <phoneticPr fontId="3"/>
  </si>
  <si>
    <t>日吉町森林組合</t>
    <rPh sb="0" eb="3">
      <t>ヒヨシチョウ</t>
    </rPh>
    <rPh sb="3" eb="7">
      <t>シンリンクミアイ</t>
    </rPh>
    <phoneticPr fontId="3"/>
  </si>
  <si>
    <t>徳島中央森林組合</t>
    <rPh sb="0" eb="2">
      <t>トクシマ</t>
    </rPh>
    <rPh sb="2" eb="4">
      <t>チュウオウ</t>
    </rPh>
    <rPh sb="4" eb="8">
      <t>シンリンクミアイ</t>
    </rPh>
    <phoneticPr fontId="3"/>
  </si>
  <si>
    <t>ショップサーブ</t>
    <phoneticPr fontId="3"/>
  </si>
  <si>
    <t>　</t>
    <phoneticPr fontId="3"/>
  </si>
  <si>
    <t>高知県産業振興センター</t>
    <rPh sb="0" eb="3">
      <t>コウチケン</t>
    </rPh>
    <rPh sb="3" eb="5">
      <t>サンギョウ</t>
    </rPh>
    <rPh sb="5" eb="7">
      <t>シンコウ</t>
    </rPh>
    <phoneticPr fontId="3"/>
  </si>
  <si>
    <t>合</t>
    <rPh sb="0" eb="1">
      <t>ア</t>
    </rPh>
    <phoneticPr fontId="3"/>
  </si>
  <si>
    <t>.</t>
    <phoneticPr fontId="3"/>
  </si>
  <si>
    <t>65歳</t>
    <rPh sb="2" eb="3">
      <t>サイ</t>
    </rPh>
    <phoneticPr fontId="3"/>
  </si>
  <si>
    <t>割引手形</t>
    <rPh sb="0" eb="2">
      <t>ワリビキ</t>
    </rPh>
    <rPh sb="2" eb="4">
      <t>テガタ</t>
    </rPh>
    <phoneticPr fontId="3"/>
  </si>
  <si>
    <t>(18.000,000円の現金）</t>
    <rPh sb="11" eb="12">
      <t>エン</t>
    </rPh>
    <rPh sb="13" eb="15">
      <t>ゲンキン</t>
    </rPh>
    <phoneticPr fontId="3"/>
  </si>
  <si>
    <t>雑支払い</t>
    <rPh sb="0" eb="1">
      <t>ザツ</t>
    </rPh>
    <rPh sb="1" eb="3">
      <t>シハラ</t>
    </rPh>
    <phoneticPr fontId="3"/>
  </si>
  <si>
    <t>3月売掛金</t>
    <rPh sb="1" eb="2">
      <t>ツキ</t>
    </rPh>
    <rPh sb="2" eb="5">
      <t>ウリカケキン</t>
    </rPh>
    <phoneticPr fontId="3"/>
  </si>
  <si>
    <t>電話料</t>
    <rPh sb="0" eb="3">
      <t>デンワリョウ</t>
    </rPh>
    <phoneticPr fontId="3"/>
  </si>
  <si>
    <t>Sファイナンス</t>
    <phoneticPr fontId="3"/>
  </si>
  <si>
    <t>K製綱</t>
    <rPh sb="1" eb="3">
      <t>セイコウ</t>
    </rPh>
    <phoneticPr fontId="3"/>
  </si>
  <si>
    <t>K商事</t>
    <rPh sb="1" eb="3">
      <t>ショウジ</t>
    </rPh>
    <phoneticPr fontId="3"/>
  </si>
  <si>
    <t>N産業</t>
    <rPh sb="1" eb="3">
      <t>サンギョウ</t>
    </rPh>
    <phoneticPr fontId="3"/>
  </si>
  <si>
    <t>Btech</t>
    <phoneticPr fontId="3"/>
  </si>
  <si>
    <t>Ktech</t>
    <phoneticPr fontId="3"/>
  </si>
  <si>
    <t>T林業</t>
    <rPh sb="1" eb="3">
      <t>リンギョウ</t>
    </rPh>
    <phoneticPr fontId="3"/>
  </si>
  <si>
    <t>A産業</t>
    <rPh sb="1" eb="3">
      <t>サンギョウ</t>
    </rPh>
    <phoneticPr fontId="3"/>
  </si>
  <si>
    <t>KHフロー</t>
    <phoneticPr fontId="3"/>
  </si>
  <si>
    <t>I工業</t>
    <rPh sb="1" eb="3">
      <t>コウギョウ</t>
    </rPh>
    <phoneticPr fontId="3"/>
  </si>
  <si>
    <t>SMBC（Fフィルム</t>
    <phoneticPr fontId="3"/>
  </si>
  <si>
    <t>DF</t>
    <phoneticPr fontId="3"/>
  </si>
  <si>
    <t>S産業</t>
    <rPh sb="1" eb="3">
      <t>サンギョウ</t>
    </rPh>
    <phoneticPr fontId="3"/>
  </si>
  <si>
    <t>S木材工業</t>
    <rPh sb="1" eb="5">
      <t>モクザイコウギョウ</t>
    </rPh>
    <phoneticPr fontId="3"/>
  </si>
  <si>
    <t>レンタル使用料</t>
    <rPh sb="4" eb="7">
      <t>シヨウリョウ</t>
    </rPh>
    <phoneticPr fontId="3"/>
  </si>
  <si>
    <t>S運輸</t>
    <rPh sb="1" eb="3">
      <t>ウンユ</t>
    </rPh>
    <phoneticPr fontId="3"/>
  </si>
  <si>
    <t>SG</t>
    <phoneticPr fontId="3"/>
  </si>
  <si>
    <t>ON</t>
    <phoneticPr fontId="3"/>
  </si>
  <si>
    <t>WP</t>
    <phoneticPr fontId="3"/>
  </si>
  <si>
    <t>①GP</t>
    <phoneticPr fontId="3"/>
  </si>
  <si>
    <t>③GS</t>
    <phoneticPr fontId="3"/>
  </si>
  <si>
    <t>T町森林組合</t>
    <rPh sb="1" eb="2">
      <t>マチ</t>
    </rPh>
    <rPh sb="2" eb="6">
      <t>シンリンクミアイ</t>
    </rPh>
    <phoneticPr fontId="3"/>
  </si>
  <si>
    <t>三菱HB</t>
    <rPh sb="0" eb="2">
      <t>ミツビシ</t>
    </rPh>
    <phoneticPr fontId="3"/>
  </si>
  <si>
    <t>S部差額</t>
    <rPh sb="1" eb="2">
      <t>ブ</t>
    </rPh>
    <rPh sb="2" eb="4">
      <t>サガク</t>
    </rPh>
    <phoneticPr fontId="3"/>
  </si>
  <si>
    <t>W林業差額</t>
    <rPh sb="1" eb="3">
      <t>リンギョウ</t>
    </rPh>
    <rPh sb="3" eb="5">
      <t>サガク</t>
    </rPh>
    <phoneticPr fontId="3"/>
  </si>
  <si>
    <t>仕入れ送金</t>
    <rPh sb="0" eb="2">
      <t>シイ</t>
    </rPh>
    <rPh sb="3" eb="5">
      <t>ソウキン</t>
    </rPh>
    <phoneticPr fontId="3"/>
  </si>
  <si>
    <t>K鉄工</t>
    <rPh sb="1" eb="3">
      <t>テッコウ</t>
    </rPh>
    <phoneticPr fontId="3"/>
  </si>
  <si>
    <t>T運送</t>
    <rPh sb="1" eb="3">
      <t>ウンソウ</t>
    </rPh>
    <phoneticPr fontId="3"/>
  </si>
  <si>
    <t>ND産業</t>
    <rPh sb="2" eb="4">
      <t>サンギョウ</t>
    </rPh>
    <phoneticPr fontId="3"/>
  </si>
  <si>
    <t>N電機</t>
    <rPh sb="1" eb="3">
      <t>デンキ</t>
    </rPh>
    <phoneticPr fontId="3"/>
  </si>
  <si>
    <t>NK石油</t>
    <rPh sb="2" eb="4">
      <t>セキユ</t>
    </rPh>
    <phoneticPr fontId="3"/>
  </si>
  <si>
    <t xml:space="preserve">KM </t>
    <phoneticPr fontId="3"/>
  </si>
  <si>
    <t>IE</t>
    <phoneticPr fontId="3"/>
  </si>
  <si>
    <t>M市</t>
    <rPh sb="1" eb="2">
      <t>シ</t>
    </rPh>
    <phoneticPr fontId="3"/>
  </si>
  <si>
    <t>N市森林組合</t>
    <rPh sb="1" eb="2">
      <t>シ</t>
    </rPh>
    <rPh sb="2" eb="6">
      <t>シンリンクミアイ</t>
    </rPh>
    <phoneticPr fontId="3"/>
  </si>
  <si>
    <t>Hキャピタル</t>
    <phoneticPr fontId="3"/>
  </si>
  <si>
    <t>給料</t>
    <rPh sb="0" eb="2">
      <t>キュウリョウ</t>
    </rPh>
    <phoneticPr fontId="3"/>
  </si>
  <si>
    <t>家賃レンタル代</t>
    <rPh sb="0" eb="2">
      <t>ヤチン</t>
    </rPh>
    <rPh sb="6" eb="7">
      <t>ダイ</t>
    </rPh>
    <phoneticPr fontId="3"/>
  </si>
  <si>
    <t>Y急便</t>
    <rPh sb="1" eb="3">
      <t>キュウビン</t>
    </rPh>
    <phoneticPr fontId="3"/>
  </si>
  <si>
    <t>Kjnet</t>
    <phoneticPr fontId="3"/>
  </si>
  <si>
    <t>Mカイギショ</t>
    <phoneticPr fontId="3"/>
  </si>
  <si>
    <t>K木材</t>
    <rPh sb="1" eb="3">
      <t>モクザイ</t>
    </rPh>
    <phoneticPr fontId="3"/>
  </si>
  <si>
    <t>S林業返済</t>
    <rPh sb="1" eb="3">
      <t>リンギョウ</t>
    </rPh>
    <rPh sb="3" eb="5">
      <t>ヘンサイ</t>
    </rPh>
    <phoneticPr fontId="3"/>
  </si>
  <si>
    <t>KN</t>
    <phoneticPr fontId="3"/>
  </si>
  <si>
    <t>S工業</t>
    <rPh sb="1" eb="3">
      <t>コウギョウ</t>
    </rPh>
    <phoneticPr fontId="3"/>
  </si>
  <si>
    <t>M電子</t>
    <rPh sb="1" eb="3">
      <t>デンシ</t>
    </rPh>
    <phoneticPr fontId="3"/>
  </si>
  <si>
    <t>Zlox</t>
    <phoneticPr fontId="3"/>
  </si>
  <si>
    <t>Tファイナンス</t>
    <phoneticPr fontId="3"/>
  </si>
  <si>
    <t>Xデー</t>
    <phoneticPr fontId="3"/>
  </si>
  <si>
    <t>F研究組合</t>
    <rPh sb="1" eb="5">
      <t>ケンキュウクミアイ</t>
    </rPh>
    <phoneticPr fontId="3"/>
  </si>
  <si>
    <t>クレジットカード</t>
    <phoneticPr fontId="3"/>
  </si>
  <si>
    <t>株式会社X</t>
    <rPh sb="0" eb="4">
      <t>カブシキガイシャ</t>
    </rPh>
    <phoneticPr fontId="3"/>
  </si>
  <si>
    <t>資金繰り表（20xx年4月　現在）　リスケ中</t>
    <rPh sb="0" eb="2">
      <t>シキン</t>
    </rPh>
    <rPh sb="2" eb="3">
      <t>グ</t>
    </rPh>
    <rPh sb="4" eb="5">
      <t>ヒョウ</t>
    </rPh>
    <rPh sb="10" eb="11">
      <t>ネン</t>
    </rPh>
    <rPh sb="12" eb="13">
      <t>ガツ</t>
    </rPh>
    <rPh sb="14" eb="16">
      <t>ゲンザイ</t>
    </rPh>
    <rPh sb="21" eb="22">
      <t>チュウ</t>
    </rPh>
    <phoneticPr fontId="3"/>
  </si>
  <si>
    <t>S貿易　</t>
    <rPh sb="1" eb="3">
      <t>ボウエキ</t>
    </rPh>
    <phoneticPr fontId="3"/>
  </si>
  <si>
    <t>SD</t>
    <phoneticPr fontId="3"/>
  </si>
  <si>
    <t>Oリース</t>
    <phoneticPr fontId="3"/>
  </si>
  <si>
    <t>Kネット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</si>
</sst>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2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56" fontId="0" fillId="0" borderId="0" xfId="0" applyNumberFormat="1">
      <alignment vertical="center"/>
    </xf>
    <xf numFmtId="38" fontId="0" fillId="0" borderId="0" xfId="0" applyNumberFormat="1">
      <alignment vertical="center"/>
    </xf>
    <xf numFmtId="38" fontId="0" fillId="0" borderId="0" xfId="1" applyFont="1" applyBorder="1">
      <alignment vertical="center"/>
    </xf>
    <xf numFmtId="38" fontId="0" fillId="2" borderId="0" xfId="1" applyFont="1" applyFill="1">
      <alignment vertical="center"/>
    </xf>
    <xf numFmtId="38" fontId="0" fillId="0" borderId="0" xfId="1" applyFont="1" applyFill="1">
      <alignment vertical="center"/>
    </xf>
    <xf numFmtId="38" fontId="2" fillId="0" borderId="0" xfId="0" applyNumberFormat="1" applyFont="1">
      <alignment vertical="center"/>
    </xf>
    <xf numFmtId="0" fontId="2" fillId="0" borderId="0" xfId="0" applyFont="1">
      <alignment vertical="center"/>
    </xf>
    <xf numFmtId="38" fontId="5" fillId="3" borderId="0" xfId="0" applyNumberFormat="1" applyFont="1" applyFill="1">
      <alignment vertical="center"/>
    </xf>
    <xf numFmtId="38" fontId="5" fillId="3" borderId="0" xfId="1" applyFont="1" applyFill="1">
      <alignment vertical="center"/>
    </xf>
    <xf numFmtId="38" fontId="0" fillId="0" borderId="0" xfId="1" applyFont="1" applyFill="1" applyBorder="1">
      <alignment vertical="center"/>
    </xf>
    <xf numFmtId="0" fontId="0" fillId="2" borderId="0" xfId="0" applyFill="1">
      <alignment vertical="center"/>
    </xf>
    <xf numFmtId="38" fontId="0" fillId="4" borderId="0" xfId="1" applyFont="1" applyFill="1">
      <alignment vertical="center"/>
    </xf>
    <xf numFmtId="0" fontId="0" fillId="4" borderId="0" xfId="0" applyFill="1">
      <alignment vertical="center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6" fillId="5" borderId="0" xfId="1" applyFont="1" applyFill="1">
      <alignment vertical="center"/>
    </xf>
    <xf numFmtId="38" fontId="0" fillId="6" borderId="0" xfId="1" applyFont="1" applyFill="1">
      <alignment vertical="center"/>
    </xf>
    <xf numFmtId="0" fontId="0" fillId="6" borderId="0" xfId="0" applyFill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0" fontId="0" fillId="0" borderId="0" xfId="0" applyNumberFormat="1">
      <alignment vertical="center"/>
    </xf>
    <xf numFmtId="38" fontId="2" fillId="0" borderId="0" xfId="1" applyFont="1" applyFill="1">
      <alignment vertical="center"/>
    </xf>
    <xf numFmtId="38" fontId="0" fillId="7" borderId="0" xfId="1" applyFont="1" applyFill="1">
      <alignment vertical="center"/>
    </xf>
    <xf numFmtId="0" fontId="0" fillId="7" borderId="0" xfId="0" applyFill="1">
      <alignment vertical="center"/>
    </xf>
    <xf numFmtId="38" fontId="6" fillId="0" borderId="0" xfId="1" applyFont="1" applyFill="1">
      <alignment vertical="center"/>
    </xf>
    <xf numFmtId="0" fontId="0" fillId="6" borderId="0" xfId="0" applyFill="1" applyAlignment="1">
      <alignment horizontal="center" vertical="center"/>
    </xf>
    <xf numFmtId="56" fontId="0" fillId="6" borderId="0" xfId="0" applyNumberFormat="1" applyFill="1">
      <alignment vertical="center"/>
    </xf>
    <xf numFmtId="0" fontId="7" fillId="6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38" fontId="5" fillId="0" borderId="0" xfId="0" applyNumberFormat="1" applyFont="1" applyFill="1">
      <alignment vertical="center"/>
    </xf>
    <xf numFmtId="38" fontId="5" fillId="0" borderId="0" xfId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82373-5AA4-47A2-BB63-A9B8C19B8FE1}">
  <dimension ref="A1:T5118"/>
  <sheetViews>
    <sheetView tabSelected="1" view="pageBreakPreview" topLeftCell="B100" zoomScale="160" zoomScaleNormal="100" zoomScaleSheetLayoutView="160" workbookViewId="0">
      <selection activeCell="D114" sqref="D114"/>
    </sheetView>
  </sheetViews>
  <sheetFormatPr defaultRowHeight="18" x14ac:dyDescent="0.45"/>
  <cols>
    <col min="1" max="1" width="4.8984375" hidden="1" customWidth="1"/>
    <col min="2" max="2" width="9.5" customWidth="1"/>
    <col min="3" max="3" width="12.09765625" customWidth="1"/>
    <col min="4" max="4" width="12.8984375" customWidth="1"/>
    <col min="5" max="5" width="11.19921875" customWidth="1"/>
    <col min="6" max="6" width="20.59765625" customWidth="1"/>
    <col min="7" max="7" width="12.09765625" style="2" customWidth="1"/>
    <col min="8" max="8" width="12.5" style="2" customWidth="1"/>
    <col min="9" max="9" width="13" hidden="1" customWidth="1"/>
    <col min="10" max="10" width="21.69921875" customWidth="1"/>
    <col min="11" max="11" width="14.8984375" customWidth="1"/>
    <col min="12" max="12" width="13.3984375" customWidth="1"/>
    <col min="13" max="13" width="12.5" customWidth="1"/>
    <col min="14" max="14" width="11.3984375" customWidth="1"/>
    <col min="15" max="15" width="16.19921875" customWidth="1"/>
    <col min="16" max="16" width="11.5" customWidth="1"/>
    <col min="17" max="17" width="11.3984375" customWidth="1"/>
    <col min="18" max="18" width="10.19921875" bestFit="1" customWidth="1"/>
  </cols>
  <sheetData>
    <row r="1" spans="1:9" x14ac:dyDescent="0.45">
      <c r="B1" t="s">
        <v>207</v>
      </c>
    </row>
    <row r="2" spans="1:9" ht="20.100000000000001" customHeight="1" x14ac:dyDescent="0.45">
      <c r="A2" s="35" t="s">
        <v>208</v>
      </c>
      <c r="B2" s="36"/>
      <c r="C2" s="36"/>
      <c r="D2" s="36"/>
      <c r="E2" s="36"/>
      <c r="F2" s="36"/>
      <c r="G2" s="36"/>
      <c r="H2" s="36"/>
    </row>
    <row r="3" spans="1:9" ht="20.100000000000001" customHeight="1" x14ac:dyDescent="0.45">
      <c r="H3" s="3"/>
    </row>
    <row r="4" spans="1:9" ht="38.25" customHeight="1" x14ac:dyDescent="0.45">
      <c r="C4" s="1" t="s">
        <v>0</v>
      </c>
      <c r="D4" s="1"/>
      <c r="E4" s="1" t="s">
        <v>1</v>
      </c>
      <c r="F4" s="1"/>
      <c r="G4" s="4" t="s">
        <v>2</v>
      </c>
      <c r="H4" s="5" t="s">
        <v>3</v>
      </c>
      <c r="I4" s="6"/>
    </row>
    <row r="5" spans="1:9" ht="20.100000000000001" customHeight="1" x14ac:dyDescent="0.45">
      <c r="A5" s="1" t="s">
        <v>4</v>
      </c>
      <c r="B5" s="7">
        <v>45019</v>
      </c>
      <c r="C5" s="2">
        <v>20000</v>
      </c>
      <c r="D5" t="s">
        <v>172</v>
      </c>
      <c r="E5" s="2"/>
      <c r="F5" s="2"/>
      <c r="G5" s="2">
        <f t="shared" ref="G5:G8" si="0">C5-E5</f>
        <v>20000</v>
      </c>
      <c r="H5" s="2">
        <f>17980000+G5</f>
        <v>18000000</v>
      </c>
      <c r="I5" s="8">
        <f t="shared" ref="I5:I8" si="1">H5+18000000</f>
        <v>36000000</v>
      </c>
    </row>
    <row r="6" spans="1:9" ht="20.100000000000001" customHeight="1" x14ac:dyDescent="0.45">
      <c r="A6" s="1" t="s">
        <v>4</v>
      </c>
      <c r="B6" s="7">
        <v>45019</v>
      </c>
      <c r="C6" s="2"/>
      <c r="E6" s="2">
        <v>10000</v>
      </c>
      <c r="F6" t="s">
        <v>156</v>
      </c>
      <c r="G6" s="2">
        <f t="shared" si="0"/>
        <v>-10000</v>
      </c>
      <c r="H6" s="2">
        <f t="shared" ref="H6:H69" si="2">H5+G6</f>
        <v>17990000</v>
      </c>
      <c r="I6" s="8">
        <f t="shared" si="1"/>
        <v>35990000</v>
      </c>
    </row>
    <row r="7" spans="1:9" ht="20.100000000000001" customHeight="1" x14ac:dyDescent="0.45">
      <c r="A7" s="1" t="s">
        <v>4</v>
      </c>
      <c r="B7" s="7">
        <v>45019</v>
      </c>
      <c r="C7" s="2">
        <v>100000</v>
      </c>
      <c r="D7" t="s">
        <v>163</v>
      </c>
      <c r="E7" s="2"/>
      <c r="F7" s="2"/>
      <c r="G7" s="2">
        <f t="shared" si="0"/>
        <v>100000</v>
      </c>
      <c r="H7" s="2">
        <f t="shared" si="2"/>
        <v>18090000</v>
      </c>
      <c r="I7" s="8">
        <f t="shared" si="1"/>
        <v>36090000</v>
      </c>
    </row>
    <row r="8" spans="1:9" ht="20.100000000000001" customHeight="1" x14ac:dyDescent="0.45">
      <c r="A8" s="1" t="s">
        <v>4</v>
      </c>
      <c r="B8" s="7">
        <v>45020</v>
      </c>
      <c r="C8" s="2"/>
      <c r="E8" s="2">
        <v>150000</v>
      </c>
      <c r="F8" s="2" t="s">
        <v>205</v>
      </c>
      <c r="G8" s="2">
        <f t="shared" si="0"/>
        <v>-150000</v>
      </c>
      <c r="H8" s="2">
        <f t="shared" si="2"/>
        <v>17940000</v>
      </c>
      <c r="I8" s="8">
        <f t="shared" si="1"/>
        <v>35940000</v>
      </c>
    </row>
    <row r="9" spans="1:9" ht="20.100000000000001" customHeight="1" x14ac:dyDescent="0.45">
      <c r="A9" s="1" t="s">
        <v>4</v>
      </c>
      <c r="B9" s="7">
        <v>43195</v>
      </c>
      <c r="C9" s="2"/>
      <c r="E9" s="2">
        <v>200000</v>
      </c>
      <c r="F9" s="2" t="s">
        <v>5</v>
      </c>
      <c r="G9" s="2">
        <f t="shared" ref="G9" si="3">C9-E9</f>
        <v>-200000</v>
      </c>
      <c r="H9" s="2">
        <f t="shared" si="2"/>
        <v>17740000</v>
      </c>
      <c r="I9" s="8">
        <f t="shared" ref="I9" si="4">H9+18000000</f>
        <v>35740000</v>
      </c>
    </row>
    <row r="10" spans="1:9" ht="20.100000000000001" customHeight="1" x14ac:dyDescent="0.45">
      <c r="A10" s="1" t="s">
        <v>4</v>
      </c>
      <c r="B10" s="7">
        <v>43195</v>
      </c>
      <c r="C10" s="2"/>
      <c r="E10" s="2">
        <v>20000</v>
      </c>
      <c r="F10" s="2" t="s">
        <v>6</v>
      </c>
      <c r="G10" s="2">
        <f t="shared" ref="G10" si="5">C10-E10</f>
        <v>-20000</v>
      </c>
      <c r="H10" s="2">
        <f t="shared" si="2"/>
        <v>17720000</v>
      </c>
      <c r="I10" s="8">
        <f t="shared" ref="I10" si="6">H10+18000000</f>
        <v>35720000</v>
      </c>
    </row>
    <row r="11" spans="1:9" ht="20.100000000000001" customHeight="1" x14ac:dyDescent="0.45">
      <c r="A11" s="1" t="s">
        <v>4</v>
      </c>
      <c r="B11" s="7">
        <v>43195</v>
      </c>
      <c r="C11" s="2"/>
      <c r="E11" s="2">
        <v>150000</v>
      </c>
      <c r="F11" s="2" t="s">
        <v>5</v>
      </c>
      <c r="G11" s="2">
        <f t="shared" ref="G11:G26" si="7">C11-E11</f>
        <v>-150000</v>
      </c>
      <c r="H11" s="2">
        <f>H10+G11</f>
        <v>17570000</v>
      </c>
      <c r="I11" s="8">
        <f t="shared" ref="I11:I26" si="8">H11+18000000</f>
        <v>35570000</v>
      </c>
    </row>
    <row r="12" spans="1:9" ht="20.100000000000001" customHeight="1" x14ac:dyDescent="0.45">
      <c r="A12" s="1" t="s">
        <v>4</v>
      </c>
      <c r="B12" s="7">
        <v>43195</v>
      </c>
      <c r="C12" s="2"/>
      <c r="E12" s="2">
        <v>30000</v>
      </c>
      <c r="F12" s="2" t="s">
        <v>6</v>
      </c>
      <c r="G12" s="2">
        <f t="shared" si="7"/>
        <v>-30000</v>
      </c>
      <c r="H12" s="2">
        <f t="shared" si="2"/>
        <v>17540000</v>
      </c>
      <c r="I12" s="8">
        <f t="shared" si="8"/>
        <v>35540000</v>
      </c>
    </row>
    <row r="13" spans="1:9" ht="20.100000000000001" customHeight="1" x14ac:dyDescent="0.45">
      <c r="A13" s="1" t="s">
        <v>4</v>
      </c>
      <c r="B13" s="7">
        <v>43195</v>
      </c>
      <c r="C13" s="2"/>
      <c r="E13" s="2">
        <v>160000</v>
      </c>
      <c r="F13" s="2" t="s">
        <v>6</v>
      </c>
      <c r="G13" s="2">
        <f t="shared" si="7"/>
        <v>-160000</v>
      </c>
      <c r="H13" s="2">
        <f t="shared" si="2"/>
        <v>17380000</v>
      </c>
      <c r="I13" s="8">
        <f t="shared" si="8"/>
        <v>35380000</v>
      </c>
    </row>
    <row r="14" spans="1:9" ht="20.100000000000001" customHeight="1" x14ac:dyDescent="0.45">
      <c r="A14" s="1" t="s">
        <v>4</v>
      </c>
      <c r="B14" s="7">
        <v>43195</v>
      </c>
      <c r="C14" s="2"/>
      <c r="E14" s="2">
        <v>100000</v>
      </c>
      <c r="F14" s="2" t="s">
        <v>6</v>
      </c>
      <c r="G14" s="2">
        <f t="shared" si="7"/>
        <v>-100000</v>
      </c>
      <c r="H14" s="2">
        <f>H13+J13</f>
        <v>17380000</v>
      </c>
      <c r="I14" s="8">
        <f t="shared" si="8"/>
        <v>35380000</v>
      </c>
    </row>
    <row r="15" spans="1:9" ht="20.100000000000001" customHeight="1" x14ac:dyDescent="0.45">
      <c r="A15" s="1" t="s">
        <v>4</v>
      </c>
      <c r="B15" s="7">
        <v>43195</v>
      </c>
      <c r="C15" s="2"/>
      <c r="E15" s="2">
        <v>20000</v>
      </c>
      <c r="F15" s="2" t="s">
        <v>6</v>
      </c>
      <c r="G15" s="2">
        <f t="shared" si="7"/>
        <v>-20000</v>
      </c>
      <c r="H15" s="2">
        <f t="shared" si="2"/>
        <v>17360000</v>
      </c>
      <c r="I15" s="8">
        <f t="shared" si="8"/>
        <v>35360000</v>
      </c>
    </row>
    <row r="16" spans="1:9" ht="20.100000000000001" customHeight="1" x14ac:dyDescent="0.45">
      <c r="A16" s="1" t="s">
        <v>4</v>
      </c>
      <c r="B16" s="7">
        <v>43195</v>
      </c>
      <c r="C16" s="2"/>
      <c r="E16" s="2">
        <v>40000</v>
      </c>
      <c r="F16" s="2" t="s">
        <v>6</v>
      </c>
      <c r="G16" s="2">
        <f t="shared" si="7"/>
        <v>-40000</v>
      </c>
      <c r="H16" s="2">
        <f t="shared" si="2"/>
        <v>17320000</v>
      </c>
      <c r="I16" s="8">
        <f t="shared" si="8"/>
        <v>35320000</v>
      </c>
    </row>
    <row r="17" spans="1:20" ht="20.100000000000001" customHeight="1" x14ac:dyDescent="0.45">
      <c r="A17" s="1" t="s">
        <v>4</v>
      </c>
      <c r="B17" s="7">
        <v>43195</v>
      </c>
      <c r="C17" s="2"/>
      <c r="E17" s="2">
        <v>120000</v>
      </c>
      <c r="F17" s="2" t="s">
        <v>6</v>
      </c>
      <c r="G17" s="2">
        <f t="shared" si="7"/>
        <v>-120000</v>
      </c>
      <c r="H17" s="2">
        <f t="shared" si="2"/>
        <v>17200000</v>
      </c>
      <c r="I17" s="8">
        <f t="shared" si="8"/>
        <v>35200000</v>
      </c>
      <c r="K17" s="1"/>
      <c r="L17" s="7"/>
      <c r="M17" s="9"/>
      <c r="O17" s="3"/>
      <c r="P17" s="13"/>
      <c r="Q17" s="2">
        <f>M17-O17</f>
        <v>0</v>
      </c>
      <c r="R17" s="2">
        <f>H29+Q17</f>
        <v>5430000</v>
      </c>
      <c r="S17" s="8">
        <f>R17+18000000</f>
        <v>23430000</v>
      </c>
      <c r="T17" t="s">
        <v>152</v>
      </c>
    </row>
    <row r="18" spans="1:20" ht="20.100000000000001" customHeight="1" x14ac:dyDescent="0.45">
      <c r="A18" s="1" t="s">
        <v>4</v>
      </c>
      <c r="B18" s="7">
        <v>43195</v>
      </c>
      <c r="C18" s="2"/>
      <c r="E18" s="2">
        <v>10000</v>
      </c>
      <c r="F18" s="2" t="s">
        <v>155</v>
      </c>
      <c r="G18" s="2">
        <f t="shared" si="7"/>
        <v>-10000</v>
      </c>
      <c r="H18" s="2">
        <f t="shared" si="2"/>
        <v>17190000</v>
      </c>
      <c r="I18" s="8">
        <f t="shared" si="8"/>
        <v>35190000</v>
      </c>
      <c r="K18" s="1"/>
      <c r="L18" s="7"/>
      <c r="M18" s="9"/>
      <c r="O18" s="3"/>
      <c r="P18" s="13"/>
      <c r="Q18" s="2">
        <f>M18-O18</f>
        <v>0</v>
      </c>
      <c r="R18" s="2">
        <f>R17+Q18</f>
        <v>5430000</v>
      </c>
      <c r="S18" s="8">
        <f>R18+18000000</f>
        <v>23430000</v>
      </c>
      <c r="T18" t="s">
        <v>152</v>
      </c>
    </row>
    <row r="19" spans="1:20" ht="20.100000000000001" customHeight="1" x14ac:dyDescent="0.45">
      <c r="A19" s="1" t="s">
        <v>4</v>
      </c>
      <c r="B19" s="7">
        <v>43195</v>
      </c>
      <c r="C19" s="2"/>
      <c r="E19" s="2">
        <v>5000000</v>
      </c>
      <c r="F19" s="2" t="s">
        <v>159</v>
      </c>
      <c r="G19" s="2">
        <f t="shared" si="7"/>
        <v>-5000000</v>
      </c>
      <c r="H19" s="2">
        <f t="shared" si="2"/>
        <v>12190000</v>
      </c>
      <c r="I19" s="8">
        <f t="shared" si="8"/>
        <v>30190000</v>
      </c>
      <c r="K19" s="1"/>
      <c r="L19" s="7"/>
      <c r="P19" s="13"/>
      <c r="Q19" s="2">
        <f>C35-G35</f>
        <v>0</v>
      </c>
      <c r="R19" s="2">
        <f>R18+Q19</f>
        <v>5430000</v>
      </c>
      <c r="S19" s="8">
        <f>R19+18000000</f>
        <v>23430000</v>
      </c>
      <c r="T19" t="s">
        <v>152</v>
      </c>
    </row>
    <row r="20" spans="1:20" ht="20.100000000000001" customHeight="1" x14ac:dyDescent="0.45">
      <c r="A20" s="1" t="s">
        <v>4</v>
      </c>
      <c r="B20" s="7">
        <v>43195</v>
      </c>
      <c r="C20" s="2"/>
      <c r="E20" s="2">
        <v>200000</v>
      </c>
      <c r="F20" s="2" t="s">
        <v>164</v>
      </c>
      <c r="G20" s="2">
        <f t="shared" si="7"/>
        <v>-200000</v>
      </c>
      <c r="H20" s="2">
        <f t="shared" si="2"/>
        <v>11990000</v>
      </c>
      <c r="I20" s="8">
        <f t="shared" si="8"/>
        <v>29990000</v>
      </c>
    </row>
    <row r="21" spans="1:20" ht="20.100000000000001" customHeight="1" x14ac:dyDescent="0.45">
      <c r="A21" s="1" t="s">
        <v>4</v>
      </c>
      <c r="B21" s="7">
        <v>43195</v>
      </c>
      <c r="C21" s="2"/>
      <c r="E21" s="2">
        <v>200000</v>
      </c>
      <c r="F21" s="2" t="s">
        <v>158</v>
      </c>
      <c r="G21" s="2">
        <f t="shared" si="7"/>
        <v>-200000</v>
      </c>
      <c r="H21" s="2">
        <f t="shared" si="2"/>
        <v>11790000</v>
      </c>
      <c r="I21" s="8">
        <f t="shared" si="8"/>
        <v>29790000</v>
      </c>
    </row>
    <row r="22" spans="1:20" ht="20.100000000000001" customHeight="1" x14ac:dyDescent="0.45">
      <c r="A22" s="1" t="s">
        <v>4</v>
      </c>
      <c r="B22" s="7">
        <v>43195</v>
      </c>
      <c r="C22" s="2"/>
      <c r="E22" s="2">
        <v>6000000</v>
      </c>
      <c r="F22" s="2" t="s">
        <v>165</v>
      </c>
      <c r="G22" s="2">
        <f t="shared" si="7"/>
        <v>-6000000</v>
      </c>
      <c r="H22" s="2">
        <f t="shared" si="2"/>
        <v>5790000</v>
      </c>
      <c r="I22" s="8">
        <f t="shared" si="8"/>
        <v>23790000</v>
      </c>
    </row>
    <row r="23" spans="1:20" ht="20.100000000000001" customHeight="1" x14ac:dyDescent="0.45">
      <c r="A23" s="1" t="s">
        <v>4</v>
      </c>
      <c r="B23" s="7">
        <v>43195</v>
      </c>
      <c r="C23" s="9"/>
      <c r="E23" s="2">
        <v>40000</v>
      </c>
      <c r="F23" s="2" t="s">
        <v>166</v>
      </c>
      <c r="G23" s="2">
        <f t="shared" si="7"/>
        <v>-40000</v>
      </c>
      <c r="H23" s="2">
        <f t="shared" si="2"/>
        <v>5750000</v>
      </c>
      <c r="I23" s="8">
        <f t="shared" si="8"/>
        <v>23750000</v>
      </c>
      <c r="L23" s="2"/>
    </row>
    <row r="24" spans="1:20" ht="20.100000000000001" customHeight="1" x14ac:dyDescent="0.45">
      <c r="A24" s="1" t="s">
        <v>4</v>
      </c>
      <c r="B24" s="7">
        <v>43195</v>
      </c>
      <c r="C24" s="9"/>
      <c r="E24" s="2">
        <v>350000</v>
      </c>
      <c r="F24" s="2" t="s">
        <v>167</v>
      </c>
      <c r="G24" s="2">
        <f t="shared" si="7"/>
        <v>-350000</v>
      </c>
      <c r="H24" s="2">
        <f t="shared" si="2"/>
        <v>5400000</v>
      </c>
      <c r="I24" s="8">
        <f t="shared" si="8"/>
        <v>23400000</v>
      </c>
      <c r="L24" s="2"/>
    </row>
    <row r="25" spans="1:20" ht="20.100000000000001" customHeight="1" x14ac:dyDescent="0.45">
      <c r="A25" s="1" t="s">
        <v>4</v>
      </c>
      <c r="B25" s="7">
        <v>43195</v>
      </c>
      <c r="C25" s="9">
        <v>150000</v>
      </c>
      <c r="D25" t="s">
        <v>168</v>
      </c>
      <c r="E25" s="2"/>
      <c r="G25" s="2">
        <f t="shared" si="7"/>
        <v>150000</v>
      </c>
      <c r="H25" s="2">
        <f t="shared" si="2"/>
        <v>5550000</v>
      </c>
      <c r="I25" s="8">
        <f t="shared" si="8"/>
        <v>23550000</v>
      </c>
      <c r="L25" s="8"/>
    </row>
    <row r="26" spans="1:20" ht="20.100000000000001" customHeight="1" x14ac:dyDescent="0.45">
      <c r="A26" s="1" t="s">
        <v>4</v>
      </c>
      <c r="B26" s="7">
        <v>45023</v>
      </c>
      <c r="C26" s="9"/>
      <c r="E26" s="2">
        <v>70000</v>
      </c>
      <c r="F26" s="2" t="s">
        <v>178</v>
      </c>
      <c r="G26" s="2">
        <f t="shared" si="7"/>
        <v>-70000</v>
      </c>
      <c r="H26" s="2">
        <f t="shared" si="2"/>
        <v>5480000</v>
      </c>
      <c r="I26" s="8">
        <f t="shared" si="8"/>
        <v>23480000</v>
      </c>
      <c r="L26" s="2"/>
    </row>
    <row r="27" spans="1:20" ht="20.100000000000001" customHeight="1" x14ac:dyDescent="0.45">
      <c r="A27" s="1" t="s">
        <v>4</v>
      </c>
      <c r="B27" s="7">
        <v>45023</v>
      </c>
      <c r="C27" s="9"/>
      <c r="E27" s="2">
        <v>100000</v>
      </c>
      <c r="F27" s="2" t="s">
        <v>85</v>
      </c>
      <c r="G27" s="2">
        <f t="shared" ref="G27:G43" si="9">C27-E27</f>
        <v>-100000</v>
      </c>
      <c r="H27" s="2">
        <f t="shared" si="2"/>
        <v>5380000</v>
      </c>
      <c r="I27" s="8">
        <f t="shared" ref="I27:I43" si="10">H27+18000000</f>
        <v>23380000</v>
      </c>
      <c r="L27" s="2"/>
    </row>
    <row r="28" spans="1:20" ht="20.100000000000001" customHeight="1" x14ac:dyDescent="0.45">
      <c r="A28" s="1" t="s">
        <v>4</v>
      </c>
      <c r="B28" s="7">
        <v>45023</v>
      </c>
      <c r="C28" s="9">
        <v>70000</v>
      </c>
      <c r="D28" t="s">
        <v>169</v>
      </c>
      <c r="E28" s="2"/>
      <c r="G28" s="2">
        <f t="shared" si="9"/>
        <v>70000</v>
      </c>
      <c r="H28" s="2">
        <f t="shared" si="2"/>
        <v>5450000</v>
      </c>
      <c r="I28" s="8">
        <f t="shared" si="10"/>
        <v>23450000</v>
      </c>
      <c r="L28" s="2"/>
    </row>
    <row r="29" spans="1:20" ht="20.100000000000001" customHeight="1" x14ac:dyDescent="0.45">
      <c r="A29" s="1" t="s">
        <v>4</v>
      </c>
      <c r="B29" s="7">
        <v>45026</v>
      </c>
      <c r="C29" s="2"/>
      <c r="E29" s="2">
        <v>20000</v>
      </c>
      <c r="F29" s="2" t="s">
        <v>170</v>
      </c>
      <c r="G29" s="2">
        <f t="shared" si="9"/>
        <v>-20000</v>
      </c>
      <c r="H29" s="2">
        <f t="shared" si="2"/>
        <v>5430000</v>
      </c>
      <c r="I29" s="8">
        <f t="shared" si="10"/>
        <v>23430000</v>
      </c>
      <c r="L29" s="2"/>
    </row>
    <row r="30" spans="1:20" ht="20.100000000000001" customHeight="1" x14ac:dyDescent="0.45">
      <c r="A30" s="1" t="s">
        <v>4</v>
      </c>
      <c r="B30" s="7">
        <v>45026</v>
      </c>
      <c r="E30" s="2">
        <v>200000</v>
      </c>
      <c r="F30" s="2" t="s">
        <v>206</v>
      </c>
      <c r="G30" s="2">
        <f t="shared" si="9"/>
        <v>-200000</v>
      </c>
      <c r="H30" s="2">
        <f t="shared" si="2"/>
        <v>5230000</v>
      </c>
      <c r="I30" s="8">
        <f t="shared" si="10"/>
        <v>23230000</v>
      </c>
      <c r="L30" s="2"/>
    </row>
    <row r="31" spans="1:20" ht="20.100000000000001" customHeight="1" x14ac:dyDescent="0.45">
      <c r="A31" s="1" t="s">
        <v>4</v>
      </c>
      <c r="B31" s="7">
        <v>45026</v>
      </c>
      <c r="C31" s="2">
        <v>700000</v>
      </c>
      <c r="D31" t="s">
        <v>171</v>
      </c>
      <c r="G31" s="2">
        <f t="shared" si="9"/>
        <v>700000</v>
      </c>
      <c r="H31" s="2">
        <f t="shared" si="2"/>
        <v>5930000</v>
      </c>
      <c r="I31" s="8">
        <f t="shared" si="10"/>
        <v>23930000</v>
      </c>
      <c r="L31" s="2"/>
    </row>
    <row r="32" spans="1:20" ht="20.100000000000001" customHeight="1" x14ac:dyDescent="0.45">
      <c r="A32" s="1" t="s">
        <v>4</v>
      </c>
      <c r="B32" s="7">
        <v>45026</v>
      </c>
      <c r="C32" s="2">
        <v>300000</v>
      </c>
      <c r="D32" t="s">
        <v>160</v>
      </c>
      <c r="G32" s="2">
        <f t="shared" si="9"/>
        <v>300000</v>
      </c>
      <c r="H32" s="2">
        <f t="shared" si="2"/>
        <v>6230000</v>
      </c>
      <c r="I32" s="8">
        <f t="shared" si="10"/>
        <v>24230000</v>
      </c>
      <c r="L32" s="8"/>
    </row>
    <row r="33" spans="1:12" ht="20.100000000000001" customHeight="1" x14ac:dyDescent="0.45">
      <c r="A33" s="1" t="s">
        <v>4</v>
      </c>
      <c r="B33" s="7">
        <v>45026</v>
      </c>
      <c r="C33" s="2">
        <v>450000</v>
      </c>
      <c r="D33" t="s">
        <v>173</v>
      </c>
      <c r="G33" s="2">
        <f t="shared" si="9"/>
        <v>450000</v>
      </c>
      <c r="H33" s="2">
        <f t="shared" si="2"/>
        <v>6680000</v>
      </c>
      <c r="I33" s="8">
        <f t="shared" si="10"/>
        <v>24680000</v>
      </c>
    </row>
    <row r="34" spans="1:12" ht="20.100000000000001" customHeight="1" x14ac:dyDescent="0.45">
      <c r="A34" s="1" t="s">
        <v>4</v>
      </c>
      <c r="B34" s="7">
        <v>45026</v>
      </c>
      <c r="C34" s="2">
        <v>10000</v>
      </c>
      <c r="D34" t="s">
        <v>174</v>
      </c>
      <c r="G34" s="2">
        <f t="shared" si="9"/>
        <v>10000</v>
      </c>
      <c r="H34" s="2">
        <f t="shared" si="2"/>
        <v>6690000</v>
      </c>
      <c r="I34" s="8">
        <f t="shared" si="10"/>
        <v>24690000</v>
      </c>
      <c r="K34" s="7"/>
      <c r="L34" s="2"/>
    </row>
    <row r="35" spans="1:12" ht="20.100000000000001" customHeight="1" x14ac:dyDescent="0.45">
      <c r="A35" s="1" t="s">
        <v>4</v>
      </c>
      <c r="B35" s="7">
        <v>45028</v>
      </c>
      <c r="C35" s="9">
        <v>2000000</v>
      </c>
      <c r="D35" t="s">
        <v>151</v>
      </c>
      <c r="G35" s="2">
        <f t="shared" si="9"/>
        <v>2000000</v>
      </c>
      <c r="H35" s="2">
        <f t="shared" si="2"/>
        <v>8690000</v>
      </c>
      <c r="I35" s="8">
        <f t="shared" si="10"/>
        <v>26690000</v>
      </c>
      <c r="K35" s="7"/>
      <c r="L35" s="2"/>
    </row>
    <row r="36" spans="1:12" ht="20.100000000000001" customHeight="1" x14ac:dyDescent="0.45">
      <c r="A36" s="1" t="s">
        <v>4</v>
      </c>
      <c r="B36" s="7">
        <v>45028</v>
      </c>
      <c r="C36" s="9">
        <v>6600000</v>
      </c>
      <c r="D36" t="s">
        <v>175</v>
      </c>
      <c r="G36" s="2">
        <f t="shared" si="9"/>
        <v>6600000</v>
      </c>
      <c r="H36" s="2">
        <f t="shared" si="2"/>
        <v>15290000</v>
      </c>
      <c r="I36" s="8">
        <f t="shared" si="10"/>
        <v>33290000</v>
      </c>
      <c r="K36" s="7"/>
      <c r="L36" s="9"/>
    </row>
    <row r="37" spans="1:12" ht="20.100000000000001" customHeight="1" x14ac:dyDescent="0.45">
      <c r="A37" s="1" t="s">
        <v>4</v>
      </c>
      <c r="B37" s="7">
        <v>45028</v>
      </c>
      <c r="C37" s="9">
        <v>3300000</v>
      </c>
      <c r="D37" t="s">
        <v>176</v>
      </c>
      <c r="G37" s="2">
        <f t="shared" ref="G37:G40" si="11">C37-E37</f>
        <v>3300000</v>
      </c>
      <c r="H37" s="2">
        <f t="shared" si="2"/>
        <v>18590000</v>
      </c>
      <c r="I37" s="8">
        <f t="shared" ref="I37:I40" si="12">H37+18000000</f>
        <v>36590000</v>
      </c>
      <c r="K37" s="7"/>
      <c r="L37" s="9"/>
    </row>
    <row r="38" spans="1:12" ht="20.100000000000001" customHeight="1" x14ac:dyDescent="0.45">
      <c r="A38" s="1" t="s">
        <v>4</v>
      </c>
      <c r="B38" s="7">
        <v>45031</v>
      </c>
      <c r="C38" s="2">
        <v>3000000</v>
      </c>
      <c r="D38" t="s">
        <v>177</v>
      </c>
      <c r="G38" s="2">
        <f t="shared" si="11"/>
        <v>3000000</v>
      </c>
      <c r="H38" s="2">
        <f t="shared" si="2"/>
        <v>21590000</v>
      </c>
      <c r="I38" s="8">
        <f t="shared" si="12"/>
        <v>39590000</v>
      </c>
      <c r="K38" s="7"/>
      <c r="L38" s="2"/>
    </row>
    <row r="39" spans="1:12" ht="20.100000000000001" customHeight="1" x14ac:dyDescent="0.45">
      <c r="A39" s="1" t="s">
        <v>4</v>
      </c>
      <c r="B39" s="7">
        <v>45031</v>
      </c>
      <c r="C39" s="2">
        <v>20000</v>
      </c>
      <c r="D39" t="s">
        <v>162</v>
      </c>
      <c r="G39" s="2">
        <f t="shared" si="11"/>
        <v>20000</v>
      </c>
      <c r="H39" s="2">
        <f t="shared" si="2"/>
        <v>21610000</v>
      </c>
      <c r="I39" s="8">
        <f t="shared" si="12"/>
        <v>39610000</v>
      </c>
      <c r="K39" s="7"/>
      <c r="L39" s="2"/>
    </row>
    <row r="40" spans="1:12" ht="20.100000000000001" customHeight="1" x14ac:dyDescent="0.45">
      <c r="A40" s="1" t="s">
        <v>4</v>
      </c>
      <c r="B40" s="7">
        <v>45031</v>
      </c>
      <c r="C40" s="9"/>
      <c r="E40" s="12">
        <v>1700000</v>
      </c>
      <c r="F40" s="3" t="s">
        <v>179</v>
      </c>
      <c r="G40" s="2">
        <f t="shared" si="11"/>
        <v>-1700000</v>
      </c>
      <c r="H40" s="2">
        <f t="shared" si="2"/>
        <v>19910000</v>
      </c>
      <c r="I40" s="8">
        <f t="shared" si="12"/>
        <v>37910000</v>
      </c>
      <c r="K40" s="7"/>
      <c r="L40" s="2"/>
    </row>
    <row r="41" spans="1:12" ht="20.100000000000001" customHeight="1" x14ac:dyDescent="0.45">
      <c r="A41" s="1" t="s">
        <v>4</v>
      </c>
      <c r="B41" s="7">
        <v>45031</v>
      </c>
      <c r="C41" s="9"/>
      <c r="E41" s="3">
        <v>200000</v>
      </c>
      <c r="F41" s="13" t="s">
        <v>180</v>
      </c>
      <c r="G41" s="2">
        <f t="shared" si="9"/>
        <v>-200000</v>
      </c>
      <c r="H41" s="2">
        <f t="shared" si="2"/>
        <v>19710000</v>
      </c>
      <c r="I41" s="8">
        <f t="shared" si="10"/>
        <v>37710000</v>
      </c>
      <c r="K41" s="7"/>
      <c r="L41" s="2"/>
    </row>
    <row r="42" spans="1:12" ht="20.100000000000001" customHeight="1" x14ac:dyDescent="0.45">
      <c r="A42" s="1" t="s">
        <v>4</v>
      </c>
      <c r="B42" s="7">
        <v>45031</v>
      </c>
      <c r="E42" s="11">
        <v>250000</v>
      </c>
      <c r="F42" t="s">
        <v>181</v>
      </c>
      <c r="G42" s="2">
        <f t="shared" si="9"/>
        <v>-250000</v>
      </c>
      <c r="H42" s="2">
        <f t="shared" si="2"/>
        <v>19460000</v>
      </c>
      <c r="I42" s="8">
        <f t="shared" si="10"/>
        <v>37460000</v>
      </c>
      <c r="L42" s="8"/>
    </row>
    <row r="43" spans="1:12" ht="20.100000000000001" customHeight="1" x14ac:dyDescent="0.45">
      <c r="A43" s="1" t="s">
        <v>4</v>
      </c>
      <c r="B43" s="7">
        <v>45031</v>
      </c>
      <c r="E43" s="11">
        <v>900000</v>
      </c>
      <c r="F43" t="s">
        <v>181</v>
      </c>
      <c r="G43" s="2">
        <f t="shared" si="9"/>
        <v>-900000</v>
      </c>
      <c r="H43" s="2">
        <f t="shared" si="2"/>
        <v>18560000</v>
      </c>
      <c r="I43" s="8">
        <f t="shared" si="10"/>
        <v>36560000</v>
      </c>
    </row>
    <row r="44" spans="1:12" ht="20.100000000000001" customHeight="1" x14ac:dyDescent="0.45">
      <c r="A44" s="1" t="s">
        <v>4</v>
      </c>
      <c r="B44" s="7">
        <v>45031</v>
      </c>
      <c r="E44" s="11">
        <v>4700000</v>
      </c>
      <c r="F44" t="s">
        <v>157</v>
      </c>
      <c r="G44" s="2">
        <f t="shared" ref="G44:G46" si="13">C44-E44</f>
        <v>-4700000</v>
      </c>
      <c r="H44" s="2">
        <f t="shared" si="2"/>
        <v>13860000</v>
      </c>
      <c r="I44" s="8">
        <f t="shared" ref="I44:I46" si="14">H44+18000000</f>
        <v>31860000</v>
      </c>
    </row>
    <row r="45" spans="1:12" ht="20.100000000000001" customHeight="1" x14ac:dyDescent="0.45">
      <c r="A45" s="1" t="s">
        <v>4</v>
      </c>
      <c r="B45" s="7">
        <v>45031</v>
      </c>
      <c r="E45" s="11">
        <v>20000</v>
      </c>
      <c r="F45" t="s">
        <v>182</v>
      </c>
      <c r="G45" s="2">
        <f t="shared" si="13"/>
        <v>-20000</v>
      </c>
      <c r="H45" s="2">
        <f t="shared" si="2"/>
        <v>13840000</v>
      </c>
      <c r="I45" s="8">
        <f t="shared" si="14"/>
        <v>31840000</v>
      </c>
    </row>
    <row r="46" spans="1:12" ht="20.100000000000001" customHeight="1" x14ac:dyDescent="0.45">
      <c r="A46" s="1" t="s">
        <v>4</v>
      </c>
      <c r="B46" s="7">
        <v>45031</v>
      </c>
      <c r="C46" s="2"/>
      <c r="E46" s="11">
        <v>200000</v>
      </c>
      <c r="F46" t="s">
        <v>183</v>
      </c>
      <c r="G46" s="2">
        <f t="shared" si="13"/>
        <v>-200000</v>
      </c>
      <c r="H46" s="2">
        <f t="shared" si="2"/>
        <v>13640000</v>
      </c>
      <c r="I46" s="8">
        <f t="shared" si="14"/>
        <v>31640000</v>
      </c>
    </row>
    <row r="47" spans="1:12" ht="20.100000000000001" customHeight="1" x14ac:dyDescent="0.45">
      <c r="A47" s="1" t="s">
        <v>4</v>
      </c>
      <c r="B47" s="7">
        <v>45031</v>
      </c>
      <c r="C47" s="2"/>
      <c r="E47" s="11">
        <v>80000</v>
      </c>
      <c r="F47" t="s">
        <v>161</v>
      </c>
      <c r="G47" s="2">
        <f t="shared" ref="G47:G50" si="15">C47-E47</f>
        <v>-80000</v>
      </c>
      <c r="H47" s="2">
        <f t="shared" si="2"/>
        <v>13560000</v>
      </c>
      <c r="I47" s="8">
        <f t="shared" ref="I47:I89" si="16">H47+18000000</f>
        <v>31560000</v>
      </c>
    </row>
    <row r="48" spans="1:12" ht="20.100000000000001" customHeight="1" x14ac:dyDescent="0.45">
      <c r="A48" s="1" t="s">
        <v>4</v>
      </c>
      <c r="B48" s="7">
        <v>45031</v>
      </c>
      <c r="C48" s="2"/>
      <c r="E48" s="11">
        <v>5000000</v>
      </c>
      <c r="F48" t="s">
        <v>184</v>
      </c>
      <c r="G48" s="2">
        <f t="shared" si="15"/>
        <v>-5000000</v>
      </c>
      <c r="H48" s="2">
        <f t="shared" si="2"/>
        <v>8560000</v>
      </c>
      <c r="I48" s="8">
        <f t="shared" si="16"/>
        <v>26560000</v>
      </c>
    </row>
    <row r="49" spans="1:13" ht="20.100000000000001" customHeight="1" x14ac:dyDescent="0.45">
      <c r="A49" s="1" t="s">
        <v>4</v>
      </c>
      <c r="B49" s="7">
        <v>45031</v>
      </c>
      <c r="C49" s="2"/>
      <c r="E49" s="11">
        <v>150000</v>
      </c>
      <c r="F49" t="s">
        <v>185</v>
      </c>
      <c r="G49" s="2">
        <f t="shared" si="15"/>
        <v>-150000</v>
      </c>
      <c r="H49" s="2">
        <f t="shared" si="2"/>
        <v>8410000</v>
      </c>
      <c r="I49" s="8">
        <f t="shared" si="16"/>
        <v>26410000</v>
      </c>
      <c r="K49" s="2"/>
    </row>
    <row r="50" spans="1:13" ht="20.100000000000001" customHeight="1" x14ac:dyDescent="0.45">
      <c r="A50" s="1" t="s">
        <v>4</v>
      </c>
      <c r="B50" s="7">
        <v>45031</v>
      </c>
      <c r="C50" s="2"/>
      <c r="E50" s="11">
        <v>60000</v>
      </c>
      <c r="F50" t="s">
        <v>186</v>
      </c>
      <c r="G50" s="2">
        <f t="shared" si="15"/>
        <v>-60000</v>
      </c>
      <c r="H50" s="2">
        <f t="shared" si="2"/>
        <v>8350000</v>
      </c>
      <c r="I50" s="8">
        <f t="shared" si="16"/>
        <v>26350000</v>
      </c>
      <c r="K50" s="8"/>
    </row>
    <row r="51" spans="1:13" ht="20.100000000000001" customHeight="1" x14ac:dyDescent="0.45">
      <c r="A51" s="1" t="s">
        <v>4</v>
      </c>
      <c r="B51" s="7">
        <v>45031</v>
      </c>
      <c r="C51" s="2"/>
      <c r="E51" s="11">
        <v>40000</v>
      </c>
      <c r="F51" t="s">
        <v>187</v>
      </c>
      <c r="G51" s="2">
        <f t="shared" ref="G51:G56" si="17">C51-E51</f>
        <v>-40000</v>
      </c>
      <c r="H51" s="2">
        <f t="shared" si="2"/>
        <v>8310000</v>
      </c>
      <c r="I51" s="8">
        <f t="shared" si="16"/>
        <v>26310000</v>
      </c>
    </row>
    <row r="52" spans="1:13" ht="20.100000000000001" customHeight="1" x14ac:dyDescent="0.45">
      <c r="A52" s="1" t="s">
        <v>4</v>
      </c>
      <c r="B52" s="7">
        <v>45031</v>
      </c>
      <c r="C52" s="2"/>
      <c r="E52" s="11">
        <v>500000</v>
      </c>
      <c r="F52" t="s">
        <v>153</v>
      </c>
      <c r="G52" s="2">
        <f t="shared" si="17"/>
        <v>-500000</v>
      </c>
      <c r="H52" s="2">
        <f t="shared" si="2"/>
        <v>7810000</v>
      </c>
      <c r="I52" s="8">
        <f t="shared" si="16"/>
        <v>25810000</v>
      </c>
      <c r="L52" s="11"/>
      <c r="M52" s="2"/>
    </row>
    <row r="53" spans="1:13" ht="20.100000000000001" customHeight="1" x14ac:dyDescent="0.45">
      <c r="A53" s="1" t="s">
        <v>4</v>
      </c>
      <c r="B53" s="7">
        <v>43207</v>
      </c>
      <c r="E53" s="2">
        <v>40000</v>
      </c>
      <c r="F53" s="2" t="s">
        <v>23</v>
      </c>
      <c r="G53" s="2">
        <f t="shared" si="17"/>
        <v>-40000</v>
      </c>
      <c r="H53" s="2">
        <f t="shared" si="2"/>
        <v>7770000</v>
      </c>
      <c r="I53" s="8">
        <f t="shared" si="16"/>
        <v>25770000</v>
      </c>
      <c r="L53" s="2"/>
      <c r="M53" s="2"/>
    </row>
    <row r="54" spans="1:13" ht="20.100000000000001" customHeight="1" x14ac:dyDescent="0.45">
      <c r="A54" s="1" t="s">
        <v>4</v>
      </c>
      <c r="B54" s="7">
        <v>43207</v>
      </c>
      <c r="C54" s="2">
        <v>7000000</v>
      </c>
      <c r="D54" t="s">
        <v>189</v>
      </c>
      <c r="G54" s="2">
        <f t="shared" si="17"/>
        <v>7000000</v>
      </c>
      <c r="H54" s="2">
        <f t="shared" si="2"/>
        <v>14770000</v>
      </c>
      <c r="I54" s="8">
        <f t="shared" ref="I54:I58" si="18">H54+18000000</f>
        <v>32770000</v>
      </c>
      <c r="L54" s="2"/>
      <c r="M54" s="2"/>
    </row>
    <row r="55" spans="1:13" ht="20.100000000000001" customHeight="1" x14ac:dyDescent="0.45">
      <c r="A55" s="1" t="s">
        <v>4</v>
      </c>
      <c r="B55" s="7">
        <v>43207</v>
      </c>
      <c r="C55" s="2">
        <v>4000000</v>
      </c>
      <c r="D55" t="s">
        <v>190</v>
      </c>
      <c r="E55" s="2"/>
      <c r="F55" s="2"/>
      <c r="G55" s="2">
        <f t="shared" si="17"/>
        <v>4000000</v>
      </c>
      <c r="H55" s="2">
        <f t="shared" si="2"/>
        <v>18770000</v>
      </c>
      <c r="I55" s="8">
        <f t="shared" si="18"/>
        <v>36770000</v>
      </c>
      <c r="L55" s="2"/>
      <c r="M55" s="2"/>
    </row>
    <row r="56" spans="1:13" ht="20.100000000000001" customHeight="1" x14ac:dyDescent="0.45">
      <c r="A56" s="1" t="s">
        <v>4</v>
      </c>
      <c r="B56" s="7">
        <v>43208</v>
      </c>
      <c r="E56" s="2">
        <v>30000</v>
      </c>
      <c r="F56" s="2" t="s">
        <v>24</v>
      </c>
      <c r="G56" s="2">
        <f t="shared" si="17"/>
        <v>-30000</v>
      </c>
      <c r="H56" s="2">
        <f t="shared" si="2"/>
        <v>18740000</v>
      </c>
      <c r="I56" s="8">
        <f t="shared" si="18"/>
        <v>36740000</v>
      </c>
      <c r="L56" s="2"/>
      <c r="M56" s="2"/>
    </row>
    <row r="57" spans="1:13" ht="20.100000000000001" customHeight="1" x14ac:dyDescent="0.45">
      <c r="A57" s="1" t="s">
        <v>4</v>
      </c>
      <c r="B57" s="7">
        <v>43209</v>
      </c>
      <c r="E57" s="2">
        <v>200000</v>
      </c>
      <c r="F57" s="2" t="s">
        <v>25</v>
      </c>
      <c r="G57" s="2">
        <f t="shared" ref="G57:G58" si="19">C57-E57</f>
        <v>-200000</v>
      </c>
      <c r="H57" s="2">
        <f t="shared" si="2"/>
        <v>18540000</v>
      </c>
      <c r="I57" s="8">
        <f t="shared" si="18"/>
        <v>36540000</v>
      </c>
      <c r="L57" s="2"/>
      <c r="M57" s="2"/>
    </row>
    <row r="58" spans="1:13" ht="20.100000000000001" customHeight="1" x14ac:dyDescent="0.45">
      <c r="A58" s="1" t="s">
        <v>4</v>
      </c>
      <c r="B58" s="7">
        <v>43210</v>
      </c>
      <c r="E58" s="2">
        <v>10000</v>
      </c>
      <c r="F58" s="2" t="s">
        <v>26</v>
      </c>
      <c r="G58" s="2">
        <f t="shared" si="19"/>
        <v>-10000</v>
      </c>
      <c r="H58" s="2">
        <f t="shared" si="2"/>
        <v>18530000</v>
      </c>
      <c r="I58" s="8">
        <f t="shared" si="18"/>
        <v>36530000</v>
      </c>
      <c r="L58" s="16"/>
      <c r="M58" s="2"/>
    </row>
    <row r="59" spans="1:13" ht="20.100000000000001" customHeight="1" x14ac:dyDescent="0.45">
      <c r="A59" s="1" t="s">
        <v>4</v>
      </c>
      <c r="B59" s="7">
        <v>43210</v>
      </c>
      <c r="E59" s="2">
        <v>50000</v>
      </c>
      <c r="F59" s="2" t="s">
        <v>191</v>
      </c>
      <c r="G59" s="2">
        <f t="shared" ref="G59:G61" si="20">C59-E59</f>
        <v>-50000</v>
      </c>
      <c r="H59" s="2">
        <f t="shared" si="2"/>
        <v>18480000</v>
      </c>
      <c r="I59" s="8">
        <f t="shared" si="16"/>
        <v>36480000</v>
      </c>
      <c r="L59" s="16"/>
      <c r="M59" s="2"/>
    </row>
    <row r="60" spans="1:13" ht="20.100000000000001" customHeight="1" x14ac:dyDescent="0.45">
      <c r="A60" s="1" t="s">
        <v>4</v>
      </c>
      <c r="B60" s="7">
        <v>45038</v>
      </c>
      <c r="C60" s="9"/>
      <c r="D60" s="37"/>
      <c r="E60" s="38">
        <v>6000000</v>
      </c>
      <c r="F60" s="39" t="s">
        <v>209</v>
      </c>
      <c r="G60" s="2">
        <f t="shared" si="20"/>
        <v>-6000000</v>
      </c>
      <c r="H60" s="2">
        <f t="shared" si="2"/>
        <v>12480000</v>
      </c>
      <c r="I60" s="8">
        <f t="shared" si="16"/>
        <v>30480000</v>
      </c>
      <c r="L60" s="16"/>
      <c r="M60" s="2"/>
    </row>
    <row r="61" spans="1:13" ht="20.100000000000001" customHeight="1" x14ac:dyDescent="0.45">
      <c r="A61" s="1" t="s">
        <v>4</v>
      </c>
      <c r="B61" s="7">
        <v>43215</v>
      </c>
      <c r="E61" s="2">
        <v>3000000</v>
      </c>
      <c r="F61" s="11" t="s">
        <v>192</v>
      </c>
      <c r="G61" s="2">
        <f t="shared" si="20"/>
        <v>-3000000</v>
      </c>
      <c r="H61" s="2">
        <f t="shared" si="2"/>
        <v>9480000</v>
      </c>
      <c r="I61" s="8">
        <f t="shared" si="16"/>
        <v>27480000</v>
      </c>
      <c r="L61" s="16"/>
      <c r="M61" s="2"/>
    </row>
    <row r="62" spans="1:13" ht="20.100000000000001" customHeight="1" x14ac:dyDescent="0.45">
      <c r="A62" s="1" t="s">
        <v>4</v>
      </c>
      <c r="B62" s="7">
        <v>43216</v>
      </c>
      <c r="E62" s="2">
        <v>550000</v>
      </c>
      <c r="F62" s="11" t="s">
        <v>193</v>
      </c>
      <c r="G62" s="2">
        <f t="shared" ref="G62:G64" si="21">C62-E62</f>
        <v>-550000</v>
      </c>
      <c r="H62" s="2">
        <f t="shared" si="2"/>
        <v>8930000</v>
      </c>
      <c r="I62" s="8">
        <f t="shared" si="16"/>
        <v>26930000</v>
      </c>
      <c r="L62" s="16"/>
      <c r="M62" s="2"/>
    </row>
    <row r="63" spans="1:13" ht="20.100000000000001" customHeight="1" x14ac:dyDescent="0.45">
      <c r="A63" s="1" t="s">
        <v>4</v>
      </c>
      <c r="B63" s="7">
        <v>43216</v>
      </c>
      <c r="E63" s="2">
        <v>10000</v>
      </c>
      <c r="F63" s="2" t="s">
        <v>194</v>
      </c>
      <c r="G63" s="2">
        <f t="shared" si="21"/>
        <v>-10000</v>
      </c>
      <c r="H63" s="2">
        <f t="shared" si="2"/>
        <v>8920000</v>
      </c>
      <c r="I63" s="8">
        <f t="shared" si="16"/>
        <v>26920000</v>
      </c>
      <c r="L63" s="16"/>
      <c r="M63" s="2"/>
    </row>
    <row r="64" spans="1:13" ht="20.100000000000001" customHeight="1" x14ac:dyDescent="0.45">
      <c r="A64" s="1" t="s">
        <v>4</v>
      </c>
      <c r="B64" s="7">
        <v>43216</v>
      </c>
      <c r="E64" s="2">
        <v>20000</v>
      </c>
      <c r="F64" s="2" t="s">
        <v>171</v>
      </c>
      <c r="G64" s="2">
        <f t="shared" si="21"/>
        <v>-20000</v>
      </c>
      <c r="H64" s="2">
        <f t="shared" si="2"/>
        <v>8900000</v>
      </c>
      <c r="I64" s="8">
        <f t="shared" si="16"/>
        <v>26900000</v>
      </c>
      <c r="L64" s="16"/>
      <c r="M64" s="2"/>
    </row>
    <row r="65" spans="1:14" ht="20.100000000000001" customHeight="1" x14ac:dyDescent="0.45">
      <c r="A65" s="1" t="s">
        <v>4</v>
      </c>
      <c r="B65" s="7">
        <v>43217</v>
      </c>
      <c r="E65" s="2">
        <v>10000</v>
      </c>
      <c r="F65" s="2" t="s">
        <v>31</v>
      </c>
      <c r="G65" s="2">
        <f t="shared" ref="G65:G72" si="22">C65-E65</f>
        <v>-10000</v>
      </c>
      <c r="H65" s="2">
        <f t="shared" si="2"/>
        <v>8890000</v>
      </c>
      <c r="I65" s="8">
        <f t="shared" si="16"/>
        <v>26890000</v>
      </c>
      <c r="L65" s="16"/>
      <c r="M65" s="2"/>
    </row>
    <row r="66" spans="1:14" ht="20.100000000000001" customHeight="1" x14ac:dyDescent="0.45">
      <c r="A66" s="1" t="s">
        <v>4</v>
      </c>
      <c r="B66" s="7">
        <v>43217</v>
      </c>
      <c r="E66" s="2">
        <v>10000</v>
      </c>
      <c r="F66" s="2" t="s">
        <v>195</v>
      </c>
      <c r="G66" s="2">
        <f t="shared" si="22"/>
        <v>-10000</v>
      </c>
      <c r="H66" s="2">
        <f t="shared" si="2"/>
        <v>8880000</v>
      </c>
      <c r="I66" s="8">
        <f t="shared" si="16"/>
        <v>26880000</v>
      </c>
      <c r="L66" s="16"/>
      <c r="M66" s="2"/>
    </row>
    <row r="67" spans="1:14" ht="20.100000000000001" customHeight="1" x14ac:dyDescent="0.45">
      <c r="A67" s="1" t="s">
        <v>4</v>
      </c>
      <c r="B67" s="7">
        <v>43217</v>
      </c>
      <c r="E67" s="2">
        <v>60000</v>
      </c>
      <c r="F67" s="2" t="s">
        <v>196</v>
      </c>
      <c r="G67" s="2">
        <f t="shared" si="22"/>
        <v>-60000</v>
      </c>
      <c r="H67" s="2">
        <f t="shared" si="2"/>
        <v>8820000</v>
      </c>
      <c r="I67" s="8">
        <f t="shared" ref="I67:I72" si="23">H67+18000000</f>
        <v>26820000</v>
      </c>
      <c r="L67" s="2"/>
      <c r="M67" s="2"/>
    </row>
    <row r="68" spans="1:14" ht="20.100000000000001" customHeight="1" x14ac:dyDescent="0.45">
      <c r="A68" s="1" t="s">
        <v>4</v>
      </c>
      <c r="B68" s="7">
        <v>44682</v>
      </c>
      <c r="E68" s="2">
        <v>30000</v>
      </c>
      <c r="F68" s="2" t="s">
        <v>29</v>
      </c>
      <c r="G68" s="2">
        <f t="shared" si="22"/>
        <v>-30000</v>
      </c>
      <c r="H68" s="2">
        <f t="shared" si="2"/>
        <v>8790000</v>
      </c>
      <c r="I68" s="8">
        <f t="shared" si="23"/>
        <v>26790000</v>
      </c>
      <c r="J68" s="8"/>
      <c r="L68" s="2"/>
      <c r="M68" s="2"/>
    </row>
    <row r="69" spans="1:14" ht="20.100000000000001" customHeight="1" x14ac:dyDescent="0.45">
      <c r="A69" s="1" t="s">
        <v>4</v>
      </c>
      <c r="B69" s="7">
        <v>44682</v>
      </c>
      <c r="C69" s="2"/>
      <c r="D69" t="s">
        <v>154</v>
      </c>
      <c r="G69" s="2">
        <f t="shared" si="22"/>
        <v>0</v>
      </c>
      <c r="H69" s="2">
        <f t="shared" si="2"/>
        <v>8790000</v>
      </c>
      <c r="I69" s="8">
        <f t="shared" si="23"/>
        <v>26790000</v>
      </c>
      <c r="L69" s="2"/>
      <c r="M69" s="2"/>
    </row>
    <row r="70" spans="1:14" ht="20.100000000000001" customHeight="1" x14ac:dyDescent="0.45">
      <c r="A70" s="1" t="s">
        <v>4</v>
      </c>
      <c r="B70" s="7">
        <v>44682</v>
      </c>
      <c r="C70" s="2"/>
      <c r="E70" s="2">
        <v>20000</v>
      </c>
      <c r="F70" s="2" t="s">
        <v>194</v>
      </c>
      <c r="G70" s="2">
        <f t="shared" si="22"/>
        <v>-20000</v>
      </c>
      <c r="H70" s="2">
        <f t="shared" ref="H70:H116" si="24">H69+G70</f>
        <v>8770000</v>
      </c>
      <c r="I70" s="8">
        <f t="shared" si="23"/>
        <v>26770000</v>
      </c>
      <c r="L70" s="2"/>
      <c r="M70" s="2"/>
    </row>
    <row r="71" spans="1:14" ht="20.100000000000001" customHeight="1" x14ac:dyDescent="0.45">
      <c r="A71" s="1" t="s">
        <v>4</v>
      </c>
      <c r="B71" s="7">
        <v>44682</v>
      </c>
      <c r="E71" s="2">
        <v>20000</v>
      </c>
      <c r="F71" s="2" t="s">
        <v>171</v>
      </c>
      <c r="G71" s="2">
        <f t="shared" si="22"/>
        <v>-20000</v>
      </c>
      <c r="H71" s="2">
        <f t="shared" si="24"/>
        <v>8750000</v>
      </c>
      <c r="I71" s="8">
        <f t="shared" si="23"/>
        <v>26750000</v>
      </c>
      <c r="K71" s="9"/>
      <c r="L71" s="2"/>
      <c r="M71" s="2"/>
      <c r="N71" s="2"/>
    </row>
    <row r="72" spans="1:14" ht="20.100000000000001" customHeight="1" x14ac:dyDescent="0.45">
      <c r="A72" s="1" t="s">
        <v>4</v>
      </c>
      <c r="B72" s="7">
        <v>44682</v>
      </c>
      <c r="E72" s="2">
        <v>10000</v>
      </c>
      <c r="F72" s="2" t="s">
        <v>31</v>
      </c>
      <c r="G72" s="2">
        <f t="shared" si="22"/>
        <v>-10000</v>
      </c>
      <c r="H72" s="2">
        <f t="shared" si="24"/>
        <v>8740000</v>
      </c>
      <c r="I72" s="8">
        <f t="shared" si="23"/>
        <v>26740000</v>
      </c>
      <c r="L72" s="2"/>
      <c r="M72" s="2"/>
    </row>
    <row r="73" spans="1:14" ht="20.100000000000001" customHeight="1" x14ac:dyDescent="0.45">
      <c r="A73" s="1" t="s">
        <v>4</v>
      </c>
      <c r="B73" s="7">
        <v>44682</v>
      </c>
      <c r="C73" s="16">
        <v>1000000</v>
      </c>
      <c r="D73" t="s">
        <v>40</v>
      </c>
      <c r="E73" s="9"/>
      <c r="G73" s="2">
        <f t="shared" ref="G73:G75" si="25">C73-E73</f>
        <v>1000000</v>
      </c>
      <c r="H73" s="2">
        <f t="shared" si="24"/>
        <v>9740000</v>
      </c>
      <c r="I73" s="8">
        <f t="shared" si="16"/>
        <v>27740000</v>
      </c>
      <c r="L73" s="2"/>
      <c r="M73" s="2"/>
    </row>
    <row r="74" spans="1:14" ht="20.100000000000001" customHeight="1" x14ac:dyDescent="0.45">
      <c r="A74" s="1" t="s">
        <v>4</v>
      </c>
      <c r="B74" s="7">
        <v>44682</v>
      </c>
      <c r="C74" s="2">
        <v>11000000</v>
      </c>
      <c r="D74" t="s">
        <v>197</v>
      </c>
      <c r="E74" s="2"/>
      <c r="G74" s="2">
        <f t="shared" si="25"/>
        <v>11000000</v>
      </c>
      <c r="H74" s="2">
        <f t="shared" si="24"/>
        <v>20740000</v>
      </c>
      <c r="I74" s="8">
        <f t="shared" si="16"/>
        <v>38740000</v>
      </c>
      <c r="L74" s="2"/>
      <c r="M74" s="2"/>
    </row>
    <row r="75" spans="1:14" ht="20.100000000000001" customHeight="1" x14ac:dyDescent="0.45">
      <c r="A75" s="32" t="s">
        <v>4</v>
      </c>
      <c r="B75" s="33">
        <v>45048</v>
      </c>
      <c r="C75" s="23"/>
      <c r="D75" s="24"/>
      <c r="E75" s="23">
        <v>0</v>
      </c>
      <c r="F75" s="24" t="s">
        <v>198</v>
      </c>
      <c r="G75" s="23">
        <f t="shared" si="25"/>
        <v>0</v>
      </c>
      <c r="H75" s="23">
        <f t="shared" si="24"/>
        <v>20740000</v>
      </c>
      <c r="I75" s="8">
        <f t="shared" si="16"/>
        <v>38740000</v>
      </c>
      <c r="J75" s="34" t="s">
        <v>204</v>
      </c>
      <c r="L75" s="2"/>
      <c r="M75" s="2"/>
    </row>
    <row r="76" spans="1:14" ht="20.100000000000001" customHeight="1" x14ac:dyDescent="0.45">
      <c r="A76" s="1" t="s">
        <v>4</v>
      </c>
      <c r="B76" s="7">
        <v>45054</v>
      </c>
      <c r="C76" s="16"/>
      <c r="E76" s="2">
        <v>150000</v>
      </c>
      <c r="F76" s="2" t="s">
        <v>5</v>
      </c>
      <c r="G76" s="2">
        <f t="shared" ref="G76:G113" si="26">C76-E76</f>
        <v>-150000</v>
      </c>
      <c r="H76" s="2">
        <f t="shared" si="24"/>
        <v>20590000</v>
      </c>
      <c r="I76" s="8">
        <f t="shared" si="16"/>
        <v>38590000</v>
      </c>
      <c r="L76" s="2"/>
      <c r="M76" s="2"/>
    </row>
    <row r="77" spans="1:14" ht="20.100000000000001" customHeight="1" x14ac:dyDescent="0.45">
      <c r="A77" s="1" t="s">
        <v>4</v>
      </c>
      <c r="B77" s="7">
        <v>45054</v>
      </c>
      <c r="C77" s="16"/>
      <c r="E77" s="2">
        <v>20000</v>
      </c>
      <c r="F77" s="2" t="s">
        <v>6</v>
      </c>
      <c r="G77" s="2">
        <f t="shared" ref="G77" si="27">C77-E77</f>
        <v>-20000</v>
      </c>
      <c r="H77" s="2">
        <f t="shared" si="24"/>
        <v>20570000</v>
      </c>
      <c r="I77" s="8">
        <f t="shared" si="16"/>
        <v>38570000</v>
      </c>
      <c r="L77" s="2"/>
      <c r="M77" s="2"/>
    </row>
    <row r="78" spans="1:14" ht="20.100000000000001" customHeight="1" x14ac:dyDescent="0.45">
      <c r="A78" s="1" t="s">
        <v>4</v>
      </c>
      <c r="B78" s="7">
        <v>45054</v>
      </c>
      <c r="C78" s="2"/>
      <c r="E78" s="2">
        <v>150000</v>
      </c>
      <c r="F78" s="2" t="s">
        <v>5</v>
      </c>
      <c r="G78" s="2">
        <f t="shared" si="26"/>
        <v>-150000</v>
      </c>
      <c r="H78" s="2">
        <f t="shared" si="24"/>
        <v>20420000</v>
      </c>
      <c r="I78" s="8">
        <f t="shared" si="16"/>
        <v>38420000</v>
      </c>
      <c r="L78" s="2"/>
      <c r="M78" s="2"/>
    </row>
    <row r="79" spans="1:14" ht="20.100000000000001" customHeight="1" x14ac:dyDescent="0.45">
      <c r="A79" s="1" t="s">
        <v>4</v>
      </c>
      <c r="B79" s="7">
        <v>45054</v>
      </c>
      <c r="C79" s="2"/>
      <c r="E79" s="2">
        <v>30000</v>
      </c>
      <c r="F79" s="2" t="s">
        <v>6</v>
      </c>
      <c r="G79" s="2">
        <f t="shared" si="26"/>
        <v>-30000</v>
      </c>
      <c r="H79" s="2">
        <f t="shared" si="24"/>
        <v>20390000</v>
      </c>
      <c r="I79" s="8">
        <f t="shared" si="16"/>
        <v>38390000</v>
      </c>
      <c r="L79" s="2"/>
      <c r="M79" s="2"/>
    </row>
    <row r="80" spans="1:14" ht="20.100000000000001" customHeight="1" x14ac:dyDescent="0.45">
      <c r="A80" s="1" t="s">
        <v>4</v>
      </c>
      <c r="B80" s="7">
        <v>45054</v>
      </c>
      <c r="C80" s="2"/>
      <c r="E80" s="2">
        <v>150000</v>
      </c>
      <c r="F80" s="2" t="s">
        <v>6</v>
      </c>
      <c r="G80" s="2">
        <f t="shared" si="26"/>
        <v>-150000</v>
      </c>
      <c r="H80" s="2">
        <f t="shared" si="24"/>
        <v>20240000</v>
      </c>
      <c r="I80" s="8">
        <f t="shared" si="16"/>
        <v>38240000</v>
      </c>
      <c r="L80" s="2"/>
      <c r="M80" s="2"/>
    </row>
    <row r="81" spans="1:13" ht="20.100000000000001" customHeight="1" x14ac:dyDescent="0.45">
      <c r="A81" s="1" t="s">
        <v>4</v>
      </c>
      <c r="B81" s="7">
        <v>45054</v>
      </c>
      <c r="C81" s="2"/>
      <c r="E81" s="2">
        <v>100000</v>
      </c>
      <c r="F81" s="2" t="s">
        <v>6</v>
      </c>
      <c r="G81" s="2">
        <f t="shared" si="26"/>
        <v>-100000</v>
      </c>
      <c r="H81" s="2">
        <f t="shared" si="24"/>
        <v>20140000</v>
      </c>
      <c r="I81" s="8">
        <f t="shared" si="16"/>
        <v>38140000</v>
      </c>
      <c r="L81" s="2"/>
      <c r="M81" s="2"/>
    </row>
    <row r="82" spans="1:13" ht="20.100000000000001" customHeight="1" x14ac:dyDescent="0.45">
      <c r="A82" s="1" t="s">
        <v>4</v>
      </c>
      <c r="B82" s="7">
        <v>45054</v>
      </c>
      <c r="C82" s="2"/>
      <c r="E82" s="2">
        <v>10000</v>
      </c>
      <c r="F82" s="2" t="s">
        <v>6</v>
      </c>
      <c r="G82" s="2">
        <f t="shared" si="26"/>
        <v>-10000</v>
      </c>
      <c r="H82" s="2">
        <f t="shared" si="24"/>
        <v>20130000</v>
      </c>
      <c r="I82" s="8">
        <f t="shared" si="16"/>
        <v>38130000</v>
      </c>
      <c r="L82" s="2"/>
      <c r="M82" s="2"/>
    </row>
    <row r="83" spans="1:13" ht="20.100000000000001" customHeight="1" x14ac:dyDescent="0.45">
      <c r="A83" s="1" t="s">
        <v>4</v>
      </c>
      <c r="B83" s="7">
        <v>45054</v>
      </c>
      <c r="C83" s="2"/>
      <c r="E83" s="2">
        <v>40000</v>
      </c>
      <c r="F83" s="2" t="s">
        <v>6</v>
      </c>
      <c r="G83" s="2">
        <f t="shared" si="26"/>
        <v>-40000</v>
      </c>
      <c r="H83" s="2">
        <f t="shared" si="24"/>
        <v>20090000</v>
      </c>
      <c r="I83" s="8">
        <f t="shared" si="16"/>
        <v>38090000</v>
      </c>
      <c r="L83" s="2"/>
      <c r="M83" s="2"/>
    </row>
    <row r="84" spans="1:13" ht="20.100000000000001" customHeight="1" x14ac:dyDescent="0.45">
      <c r="A84" s="1" t="s">
        <v>4</v>
      </c>
      <c r="B84" s="7">
        <v>45054</v>
      </c>
      <c r="E84" s="2">
        <v>110000</v>
      </c>
      <c r="F84" s="2" t="s">
        <v>6</v>
      </c>
      <c r="G84" s="2">
        <f t="shared" si="26"/>
        <v>-110000</v>
      </c>
      <c r="H84" s="2">
        <f t="shared" si="24"/>
        <v>19980000</v>
      </c>
      <c r="I84" s="8">
        <f t="shared" si="16"/>
        <v>37980000</v>
      </c>
      <c r="L84" s="2"/>
      <c r="M84" s="2"/>
    </row>
    <row r="85" spans="1:13" ht="20.100000000000001" customHeight="1" x14ac:dyDescent="0.45">
      <c r="A85" s="1" t="s">
        <v>4</v>
      </c>
      <c r="B85" s="7">
        <v>45054</v>
      </c>
      <c r="D85" t="s">
        <v>41</v>
      </c>
      <c r="E85" s="22">
        <v>27000000</v>
      </c>
      <c r="F85" s="22" t="s">
        <v>165</v>
      </c>
      <c r="G85" s="2">
        <f t="shared" si="26"/>
        <v>-27000000</v>
      </c>
      <c r="H85" s="2">
        <f t="shared" si="24"/>
        <v>-7020000</v>
      </c>
      <c r="I85" s="8">
        <f t="shared" si="16"/>
        <v>10980000</v>
      </c>
      <c r="L85" s="2"/>
      <c r="M85" s="2"/>
    </row>
    <row r="86" spans="1:13" ht="20.100000000000001" customHeight="1" x14ac:dyDescent="0.45">
      <c r="A86" s="1" t="s">
        <v>4</v>
      </c>
      <c r="B86" s="7">
        <v>45054</v>
      </c>
      <c r="E86" s="22">
        <v>300000</v>
      </c>
      <c r="F86" s="22" t="s">
        <v>199</v>
      </c>
      <c r="G86" s="2">
        <f t="shared" si="26"/>
        <v>-300000</v>
      </c>
      <c r="H86" s="2">
        <f t="shared" si="24"/>
        <v>-7320000</v>
      </c>
      <c r="I86" s="8">
        <f t="shared" si="16"/>
        <v>10680000</v>
      </c>
      <c r="L86" s="2"/>
      <c r="M86" s="2"/>
    </row>
    <row r="87" spans="1:13" ht="20.100000000000001" customHeight="1" x14ac:dyDescent="0.45">
      <c r="A87" s="1" t="s">
        <v>4</v>
      </c>
      <c r="B87" s="7">
        <v>45054</v>
      </c>
      <c r="E87" s="22">
        <v>1100000</v>
      </c>
      <c r="F87" s="22" t="s">
        <v>200</v>
      </c>
      <c r="G87" s="2">
        <f t="shared" si="26"/>
        <v>-1100000</v>
      </c>
      <c r="H87" s="2">
        <f t="shared" si="24"/>
        <v>-8420000</v>
      </c>
      <c r="I87" s="8">
        <f t="shared" si="16"/>
        <v>9580000</v>
      </c>
      <c r="L87" s="8"/>
    </row>
    <row r="88" spans="1:13" ht="20.100000000000001" customHeight="1" x14ac:dyDescent="0.45">
      <c r="A88" s="1" t="s">
        <v>4</v>
      </c>
      <c r="B88" s="7">
        <v>45054</v>
      </c>
      <c r="E88" s="22">
        <v>4800000</v>
      </c>
      <c r="F88" s="22" t="s">
        <v>158</v>
      </c>
      <c r="G88" s="2">
        <f t="shared" si="26"/>
        <v>-4800000</v>
      </c>
      <c r="H88" s="2">
        <f t="shared" si="24"/>
        <v>-13220000</v>
      </c>
      <c r="I88" s="8">
        <f t="shared" si="16"/>
        <v>4780000</v>
      </c>
      <c r="L88" s="8"/>
    </row>
    <row r="89" spans="1:13" ht="20.100000000000001" customHeight="1" x14ac:dyDescent="0.45">
      <c r="A89" s="1" t="s">
        <v>4</v>
      </c>
      <c r="B89" s="7">
        <v>45054</v>
      </c>
      <c r="E89" s="22">
        <v>170000</v>
      </c>
      <c r="F89" s="22" t="s">
        <v>201</v>
      </c>
      <c r="G89" s="2">
        <f t="shared" si="26"/>
        <v>-170000</v>
      </c>
      <c r="H89" s="2">
        <f t="shared" si="24"/>
        <v>-13390000</v>
      </c>
      <c r="I89" s="8">
        <f t="shared" si="16"/>
        <v>4610000</v>
      </c>
    </row>
    <row r="90" spans="1:13" ht="20.100000000000001" customHeight="1" x14ac:dyDescent="0.45">
      <c r="A90" s="1" t="s">
        <v>4</v>
      </c>
      <c r="B90" s="7">
        <v>45054</v>
      </c>
      <c r="E90" s="2">
        <v>10000</v>
      </c>
      <c r="F90" s="2" t="s">
        <v>195</v>
      </c>
      <c r="G90" s="2">
        <f t="shared" si="26"/>
        <v>-10000</v>
      </c>
      <c r="H90" s="2">
        <f t="shared" si="24"/>
        <v>-13400000</v>
      </c>
      <c r="I90" s="8">
        <f t="shared" ref="I90:I116" si="28">H90+18000000</f>
        <v>4600000</v>
      </c>
    </row>
    <row r="91" spans="1:13" ht="20.100000000000001" customHeight="1" x14ac:dyDescent="0.45">
      <c r="A91" s="1" t="s">
        <v>4</v>
      </c>
      <c r="B91" s="7">
        <v>45054</v>
      </c>
      <c r="E91" s="2">
        <v>60000</v>
      </c>
      <c r="F91" s="2" t="s">
        <v>196</v>
      </c>
      <c r="G91" s="2">
        <f t="shared" si="26"/>
        <v>-60000</v>
      </c>
      <c r="H91" s="2">
        <f t="shared" si="24"/>
        <v>-13460000</v>
      </c>
      <c r="I91" s="8">
        <f t="shared" si="28"/>
        <v>4540000</v>
      </c>
    </row>
    <row r="92" spans="1:13" ht="20.100000000000001" customHeight="1" x14ac:dyDescent="0.45">
      <c r="A92" s="1" t="s">
        <v>4</v>
      </c>
      <c r="B92" s="7">
        <v>45054</v>
      </c>
      <c r="E92" s="2">
        <v>10000</v>
      </c>
      <c r="F92" s="2" t="s">
        <v>8</v>
      </c>
      <c r="G92" s="2">
        <f t="shared" si="26"/>
        <v>-10000</v>
      </c>
      <c r="H92" s="2">
        <f t="shared" si="24"/>
        <v>-13470000</v>
      </c>
      <c r="I92" s="8">
        <f t="shared" si="28"/>
        <v>4530000</v>
      </c>
    </row>
    <row r="93" spans="1:13" ht="20.100000000000001" customHeight="1" x14ac:dyDescent="0.45">
      <c r="A93" s="1" t="s">
        <v>4</v>
      </c>
      <c r="B93" s="7">
        <v>45054</v>
      </c>
      <c r="E93" s="2">
        <v>10000</v>
      </c>
      <c r="F93" s="2" t="s">
        <v>202</v>
      </c>
      <c r="G93" s="2">
        <f t="shared" si="26"/>
        <v>-10000</v>
      </c>
      <c r="H93" s="2">
        <f t="shared" si="24"/>
        <v>-13480000</v>
      </c>
      <c r="I93" s="8">
        <f t="shared" si="28"/>
        <v>4520000</v>
      </c>
      <c r="L93" s="2"/>
    </row>
    <row r="94" spans="1:13" ht="20.100000000000001" customHeight="1" x14ac:dyDescent="0.45">
      <c r="A94" s="1" t="s">
        <v>4</v>
      </c>
      <c r="B94" s="7">
        <v>45054</v>
      </c>
      <c r="E94" s="2">
        <v>1000000</v>
      </c>
      <c r="F94" t="s">
        <v>18</v>
      </c>
      <c r="G94" s="2">
        <f t="shared" si="26"/>
        <v>-1000000</v>
      </c>
      <c r="H94" s="2">
        <f t="shared" si="24"/>
        <v>-14480000</v>
      </c>
      <c r="I94" s="8">
        <f t="shared" si="28"/>
        <v>3520000</v>
      </c>
      <c r="L94" s="2"/>
    </row>
    <row r="95" spans="1:13" ht="20.100000000000001" customHeight="1" x14ac:dyDescent="0.45">
      <c r="A95" s="1" t="s">
        <v>4</v>
      </c>
      <c r="B95" s="7">
        <v>45054</v>
      </c>
      <c r="E95" s="2">
        <v>900000</v>
      </c>
      <c r="F95" t="s">
        <v>18</v>
      </c>
      <c r="G95" s="2">
        <f t="shared" si="26"/>
        <v>-900000</v>
      </c>
      <c r="H95" s="2">
        <f t="shared" si="24"/>
        <v>-15380000</v>
      </c>
      <c r="I95" s="8">
        <f t="shared" si="28"/>
        <v>2620000</v>
      </c>
      <c r="L95" s="2"/>
    </row>
    <row r="96" spans="1:13" ht="20.100000000000001" customHeight="1" x14ac:dyDescent="0.45">
      <c r="A96" s="1" t="s">
        <v>4</v>
      </c>
      <c r="B96" s="7">
        <v>43231</v>
      </c>
      <c r="E96" s="2">
        <v>500000</v>
      </c>
      <c r="F96" t="s">
        <v>18</v>
      </c>
      <c r="G96" s="2">
        <f t="shared" si="26"/>
        <v>-500000</v>
      </c>
      <c r="H96" s="2">
        <f t="shared" si="24"/>
        <v>-15880000</v>
      </c>
      <c r="I96" s="8">
        <f t="shared" si="28"/>
        <v>2120000</v>
      </c>
      <c r="L96" s="2"/>
    </row>
    <row r="97" spans="1:18" ht="20.100000000000001" customHeight="1" x14ac:dyDescent="0.45">
      <c r="A97" s="1" t="s">
        <v>4</v>
      </c>
      <c r="B97" s="7">
        <v>45057</v>
      </c>
      <c r="E97" s="2">
        <v>3000000</v>
      </c>
      <c r="F97" t="s">
        <v>43</v>
      </c>
      <c r="G97" s="2">
        <f t="shared" si="26"/>
        <v>-3000000</v>
      </c>
      <c r="H97" s="2">
        <f t="shared" si="24"/>
        <v>-18880000</v>
      </c>
      <c r="I97" s="8">
        <f t="shared" si="28"/>
        <v>-880000</v>
      </c>
      <c r="L97" s="2"/>
    </row>
    <row r="98" spans="1:18" ht="20.100000000000001" customHeight="1" x14ac:dyDescent="0.45">
      <c r="A98" s="1" t="s">
        <v>4</v>
      </c>
      <c r="B98" s="7">
        <v>43237</v>
      </c>
      <c r="E98" s="2">
        <v>40000</v>
      </c>
      <c r="F98" s="2" t="s">
        <v>203</v>
      </c>
      <c r="G98" s="2">
        <f t="shared" si="26"/>
        <v>-40000</v>
      </c>
      <c r="H98" s="2">
        <f t="shared" si="24"/>
        <v>-18920000</v>
      </c>
      <c r="I98" s="8">
        <f t="shared" si="28"/>
        <v>-920000</v>
      </c>
      <c r="L98" s="2"/>
    </row>
    <row r="99" spans="1:18" ht="20.100000000000001" customHeight="1" x14ac:dyDescent="0.45">
      <c r="A99" s="1" t="s">
        <v>4</v>
      </c>
      <c r="B99" s="7">
        <v>43237</v>
      </c>
      <c r="E99" s="2">
        <v>10000</v>
      </c>
      <c r="F99" s="2" t="s">
        <v>188</v>
      </c>
      <c r="G99" s="2">
        <f t="shared" si="26"/>
        <v>-10000</v>
      </c>
      <c r="H99" s="2">
        <f t="shared" si="24"/>
        <v>-18930000</v>
      </c>
      <c r="I99" s="8">
        <f t="shared" si="28"/>
        <v>-930000</v>
      </c>
      <c r="L99" s="2"/>
    </row>
    <row r="100" spans="1:18" ht="20.100000000000001" customHeight="1" x14ac:dyDescent="0.45">
      <c r="A100" s="1" t="s">
        <v>4</v>
      </c>
      <c r="B100" s="7">
        <v>43238</v>
      </c>
      <c r="E100" s="2">
        <v>30000</v>
      </c>
      <c r="F100" s="2" t="s">
        <v>24</v>
      </c>
      <c r="G100" s="2">
        <f t="shared" si="26"/>
        <v>-30000</v>
      </c>
      <c r="H100" s="2">
        <f t="shared" si="24"/>
        <v>-18960000</v>
      </c>
      <c r="I100" s="8">
        <f t="shared" si="28"/>
        <v>-960000</v>
      </c>
      <c r="L100" s="2"/>
      <c r="M100" s="2"/>
      <c r="R100" s="2"/>
    </row>
    <row r="101" spans="1:18" ht="20.100000000000001" customHeight="1" x14ac:dyDescent="0.45">
      <c r="A101" s="1" t="s">
        <v>4</v>
      </c>
      <c r="B101" s="7">
        <v>43239</v>
      </c>
      <c r="E101" s="2">
        <v>200000</v>
      </c>
      <c r="F101" s="2" t="s">
        <v>25</v>
      </c>
      <c r="G101" s="2">
        <f t="shared" si="26"/>
        <v>-200000</v>
      </c>
      <c r="H101" s="2">
        <f t="shared" si="24"/>
        <v>-19160000</v>
      </c>
      <c r="I101" s="8">
        <f t="shared" si="28"/>
        <v>-1160000</v>
      </c>
      <c r="L101" s="2"/>
      <c r="M101" s="2"/>
      <c r="R101" s="2"/>
    </row>
    <row r="102" spans="1:18" ht="20.100000000000001" customHeight="1" x14ac:dyDescent="0.45">
      <c r="A102" s="1" t="s">
        <v>4</v>
      </c>
      <c r="B102" s="7">
        <v>43240</v>
      </c>
      <c r="E102" s="2">
        <v>10000</v>
      </c>
      <c r="F102" s="2" t="s">
        <v>26</v>
      </c>
      <c r="G102" s="2">
        <f t="shared" si="26"/>
        <v>-10000</v>
      </c>
      <c r="H102" s="2">
        <f t="shared" si="24"/>
        <v>-19170000</v>
      </c>
      <c r="I102" s="8">
        <f t="shared" si="28"/>
        <v>-1170000</v>
      </c>
      <c r="L102" s="2"/>
      <c r="M102" s="2"/>
      <c r="R102" s="2"/>
    </row>
    <row r="103" spans="1:18" ht="20.100000000000001" customHeight="1" x14ac:dyDescent="0.45">
      <c r="A103" s="1" t="s">
        <v>4</v>
      </c>
      <c r="B103" s="7">
        <v>43240</v>
      </c>
      <c r="E103" s="2">
        <v>50000</v>
      </c>
      <c r="F103" s="2" t="s">
        <v>191</v>
      </c>
      <c r="G103" s="2">
        <f t="shared" si="26"/>
        <v>-50000</v>
      </c>
      <c r="H103" s="2">
        <f t="shared" si="24"/>
        <v>-19220000</v>
      </c>
      <c r="I103" s="8">
        <f t="shared" si="28"/>
        <v>-1220000</v>
      </c>
      <c r="R103" s="2"/>
    </row>
    <row r="104" spans="1:18" ht="20.100000000000001" customHeight="1" x14ac:dyDescent="0.45">
      <c r="A104" s="1" t="s">
        <v>4</v>
      </c>
      <c r="B104" s="7">
        <v>43245</v>
      </c>
      <c r="E104" s="2">
        <v>3000000</v>
      </c>
      <c r="F104" s="11" t="s">
        <v>192</v>
      </c>
      <c r="G104" s="2">
        <f t="shared" si="26"/>
        <v>-3000000</v>
      </c>
      <c r="H104" s="2">
        <f t="shared" si="24"/>
        <v>-22220000</v>
      </c>
      <c r="I104" s="8">
        <f t="shared" si="28"/>
        <v>-4220000</v>
      </c>
      <c r="R104" s="2"/>
    </row>
    <row r="105" spans="1:18" ht="20.100000000000001" customHeight="1" x14ac:dyDescent="0.45">
      <c r="A105" s="1" t="s">
        <v>4</v>
      </c>
      <c r="B105" s="7">
        <v>43246</v>
      </c>
      <c r="E105" s="2">
        <v>550000</v>
      </c>
      <c r="F105" s="11" t="s">
        <v>193</v>
      </c>
      <c r="G105" s="2">
        <f t="shared" si="26"/>
        <v>-550000</v>
      </c>
      <c r="H105" s="2">
        <f t="shared" si="24"/>
        <v>-22770000</v>
      </c>
      <c r="I105" s="8">
        <f t="shared" si="28"/>
        <v>-4770000</v>
      </c>
      <c r="R105" s="2"/>
    </row>
    <row r="106" spans="1:18" ht="20.100000000000001" customHeight="1" x14ac:dyDescent="0.45">
      <c r="A106" s="1" t="s">
        <v>4</v>
      </c>
      <c r="B106" s="7">
        <v>43246</v>
      </c>
      <c r="E106" s="2">
        <v>10000</v>
      </c>
      <c r="F106" s="2" t="s">
        <v>194</v>
      </c>
      <c r="G106" s="2">
        <f t="shared" si="26"/>
        <v>-10000</v>
      </c>
      <c r="H106" s="2">
        <f t="shared" si="24"/>
        <v>-22780000</v>
      </c>
      <c r="I106" s="8">
        <f t="shared" si="28"/>
        <v>-4780000</v>
      </c>
      <c r="L106" s="2"/>
      <c r="M106" s="2"/>
      <c r="R106" s="2"/>
    </row>
    <row r="107" spans="1:18" ht="20.100000000000001" customHeight="1" x14ac:dyDescent="0.45">
      <c r="A107" s="1" t="s">
        <v>4</v>
      </c>
      <c r="B107" s="7">
        <v>43246</v>
      </c>
      <c r="E107" s="2">
        <v>20000</v>
      </c>
      <c r="F107" s="2" t="s">
        <v>171</v>
      </c>
      <c r="G107" s="2">
        <f t="shared" si="26"/>
        <v>-20000</v>
      </c>
      <c r="H107" s="2">
        <f t="shared" si="24"/>
        <v>-22800000</v>
      </c>
      <c r="I107" s="8">
        <f t="shared" si="28"/>
        <v>-4800000</v>
      </c>
      <c r="L107" s="2"/>
      <c r="M107" s="2"/>
      <c r="R107" s="2"/>
    </row>
    <row r="108" spans="1:18" ht="20.100000000000001" customHeight="1" x14ac:dyDescent="0.45">
      <c r="A108" s="1" t="s">
        <v>4</v>
      </c>
      <c r="B108" s="7">
        <v>43247</v>
      </c>
      <c r="E108" s="2">
        <v>10000</v>
      </c>
      <c r="F108" s="2" t="s">
        <v>31</v>
      </c>
      <c r="G108" s="2">
        <f t="shared" si="26"/>
        <v>-10000</v>
      </c>
      <c r="H108" s="2">
        <f t="shared" si="24"/>
        <v>-22810000</v>
      </c>
      <c r="I108" s="8">
        <f t="shared" si="28"/>
        <v>-4810000</v>
      </c>
      <c r="R108" s="2"/>
    </row>
    <row r="109" spans="1:18" ht="20.100000000000001" customHeight="1" x14ac:dyDescent="0.45">
      <c r="A109" s="1" t="s">
        <v>4</v>
      </c>
      <c r="B109" s="7">
        <v>43247</v>
      </c>
      <c r="E109" s="2">
        <v>10000</v>
      </c>
      <c r="F109" s="2" t="s">
        <v>212</v>
      </c>
      <c r="G109" s="2">
        <f t="shared" si="26"/>
        <v>-10000</v>
      </c>
      <c r="H109" s="2">
        <f t="shared" si="24"/>
        <v>-22820000</v>
      </c>
      <c r="I109" s="8">
        <f t="shared" si="28"/>
        <v>-4820000</v>
      </c>
      <c r="L109" s="2"/>
      <c r="M109" s="2"/>
      <c r="R109" s="2"/>
    </row>
    <row r="110" spans="1:18" ht="20.100000000000001" customHeight="1" x14ac:dyDescent="0.45">
      <c r="A110" s="1" t="s">
        <v>4</v>
      </c>
      <c r="B110" s="7">
        <v>43247</v>
      </c>
      <c r="E110" s="2">
        <v>60000</v>
      </c>
      <c r="F110" s="2" t="s">
        <v>32</v>
      </c>
      <c r="G110" s="2">
        <f t="shared" si="26"/>
        <v>-60000</v>
      </c>
      <c r="H110" s="2">
        <f t="shared" si="24"/>
        <v>-22880000</v>
      </c>
      <c r="I110" s="8">
        <f t="shared" si="28"/>
        <v>-4880000</v>
      </c>
      <c r="L110" s="2"/>
      <c r="M110" s="2"/>
      <c r="R110" s="2"/>
    </row>
    <row r="111" spans="1:18" ht="20.100000000000001" customHeight="1" x14ac:dyDescent="0.45">
      <c r="A111" s="1" t="s">
        <v>4</v>
      </c>
      <c r="B111" s="7">
        <v>43250</v>
      </c>
      <c r="E111" s="2">
        <v>350000</v>
      </c>
      <c r="F111" s="2" t="s">
        <v>211</v>
      </c>
      <c r="G111" s="2">
        <f t="shared" si="26"/>
        <v>-350000</v>
      </c>
      <c r="H111" s="2">
        <f t="shared" si="24"/>
        <v>-23230000</v>
      </c>
      <c r="I111" s="8">
        <f t="shared" si="28"/>
        <v>-5230000</v>
      </c>
      <c r="L111" s="2"/>
      <c r="M111" s="2"/>
      <c r="R111" s="8"/>
    </row>
    <row r="112" spans="1:18" ht="20.100000000000001" customHeight="1" x14ac:dyDescent="0.45">
      <c r="A112" s="1" t="s">
        <v>4</v>
      </c>
      <c r="B112" s="7">
        <v>43250</v>
      </c>
      <c r="C112" s="2"/>
      <c r="E112" s="2">
        <v>60000</v>
      </c>
      <c r="F112" s="2" t="s">
        <v>34</v>
      </c>
      <c r="G112" s="2">
        <f t="shared" si="26"/>
        <v>-60000</v>
      </c>
      <c r="H112" s="2">
        <f t="shared" si="24"/>
        <v>-23290000</v>
      </c>
      <c r="I112" s="8">
        <f t="shared" si="28"/>
        <v>-5290000</v>
      </c>
      <c r="L112" s="2"/>
      <c r="M112" s="2"/>
    </row>
    <row r="113" spans="1:18" ht="20.100000000000001" customHeight="1" x14ac:dyDescent="0.45">
      <c r="A113" s="1" t="s">
        <v>4</v>
      </c>
      <c r="B113" s="7">
        <v>43250</v>
      </c>
      <c r="E113" s="2">
        <v>700000</v>
      </c>
      <c r="F113" t="s">
        <v>33</v>
      </c>
      <c r="G113" s="2">
        <f t="shared" si="26"/>
        <v>-700000</v>
      </c>
      <c r="H113" s="2">
        <f t="shared" si="24"/>
        <v>-23990000</v>
      </c>
      <c r="I113" s="8">
        <f t="shared" si="28"/>
        <v>-5990000</v>
      </c>
      <c r="L113" s="2"/>
      <c r="M113" s="2"/>
    </row>
    <row r="114" spans="1:18" ht="20.100000000000001" customHeight="1" x14ac:dyDescent="0.45">
      <c r="A114" s="1" t="s">
        <v>4</v>
      </c>
      <c r="B114" s="7">
        <v>43250</v>
      </c>
      <c r="C114" s="2">
        <v>12000000</v>
      </c>
      <c r="D114" t="s">
        <v>44</v>
      </c>
      <c r="E114" s="2"/>
      <c r="F114" s="2"/>
      <c r="G114" s="2">
        <f t="shared" ref="G114:G116" si="29">C114-E114</f>
        <v>12000000</v>
      </c>
      <c r="H114" s="2">
        <f t="shared" si="24"/>
        <v>-11990000</v>
      </c>
      <c r="I114" s="8">
        <f t="shared" si="28"/>
        <v>6010000</v>
      </c>
      <c r="L114" s="2"/>
      <c r="M114" s="2"/>
    </row>
    <row r="115" spans="1:18" ht="20.100000000000001" customHeight="1" x14ac:dyDescent="0.45">
      <c r="A115" s="1" t="s">
        <v>4</v>
      </c>
      <c r="B115" s="7">
        <v>43250</v>
      </c>
      <c r="C115" s="2">
        <v>4000000</v>
      </c>
      <c r="D115" t="s">
        <v>210</v>
      </c>
      <c r="E115" s="2"/>
      <c r="F115" s="2"/>
      <c r="G115" s="2">
        <f t="shared" si="29"/>
        <v>4000000</v>
      </c>
      <c r="H115" s="2">
        <f t="shared" si="24"/>
        <v>-7990000</v>
      </c>
      <c r="I115" s="8">
        <f t="shared" si="28"/>
        <v>10010000</v>
      </c>
      <c r="L115" s="2"/>
      <c r="M115" s="2"/>
      <c r="R115" s="2"/>
    </row>
    <row r="116" spans="1:18" ht="20.100000000000001" customHeight="1" x14ac:dyDescent="0.45">
      <c r="A116" s="1" t="s">
        <v>4</v>
      </c>
      <c r="B116" s="7">
        <v>43250</v>
      </c>
      <c r="C116" s="9">
        <v>1500000</v>
      </c>
      <c r="D116" t="s">
        <v>40</v>
      </c>
      <c r="E116" s="2"/>
      <c r="F116" s="2"/>
      <c r="G116" s="2">
        <f t="shared" si="29"/>
        <v>1500000</v>
      </c>
      <c r="H116" s="2">
        <f t="shared" si="24"/>
        <v>-6490000</v>
      </c>
      <c r="I116" s="8">
        <f t="shared" si="28"/>
        <v>11510000</v>
      </c>
      <c r="L116" s="2"/>
      <c r="M116" s="2"/>
      <c r="R116" s="2"/>
    </row>
    <row r="117" spans="1:18" ht="20.100000000000001" customHeight="1" x14ac:dyDescent="0.45">
      <c r="A117" s="1"/>
      <c r="B117" s="7"/>
      <c r="C117" s="11"/>
      <c r="I117" s="8"/>
      <c r="J117" s="2"/>
      <c r="K117" s="2"/>
      <c r="O117" s="2"/>
    </row>
    <row r="118" spans="1:18" ht="20.100000000000001" customHeight="1" x14ac:dyDescent="0.45">
      <c r="I118" s="8"/>
      <c r="J118" s="2"/>
      <c r="K118" s="2"/>
      <c r="O118" s="2"/>
    </row>
    <row r="119" spans="1:18" ht="20.100000000000001" customHeight="1" x14ac:dyDescent="0.45">
      <c r="J119" s="2"/>
      <c r="K119" s="2"/>
      <c r="O119" s="2"/>
    </row>
    <row r="120" spans="1:18" ht="20.100000000000001" customHeight="1" x14ac:dyDescent="0.45">
      <c r="J120" s="2"/>
      <c r="K120" s="2"/>
      <c r="O120" s="2"/>
    </row>
    <row r="121" spans="1:18" ht="20.100000000000001" customHeight="1" x14ac:dyDescent="0.45">
      <c r="J121" s="2"/>
      <c r="K121" s="2"/>
      <c r="O121" s="2"/>
    </row>
    <row r="122" spans="1:18" ht="20.100000000000001" customHeight="1" x14ac:dyDescent="0.45">
      <c r="J122" s="2"/>
      <c r="K122" s="2"/>
      <c r="O122" s="2"/>
    </row>
    <row r="123" spans="1:18" ht="20.100000000000001" customHeight="1" x14ac:dyDescent="0.45">
      <c r="J123" s="2"/>
      <c r="K123" s="2"/>
      <c r="O123" s="2"/>
    </row>
    <row r="124" spans="1:18" ht="20.100000000000001" customHeight="1" x14ac:dyDescent="0.45">
      <c r="J124" s="2"/>
      <c r="K124" s="2"/>
      <c r="O124" s="2"/>
    </row>
    <row r="125" spans="1:18" ht="20.100000000000001" customHeight="1" x14ac:dyDescent="0.45">
      <c r="J125" s="2"/>
      <c r="K125" s="2"/>
      <c r="O125" s="2"/>
    </row>
    <row r="126" spans="1:18" ht="20.100000000000001" customHeight="1" x14ac:dyDescent="0.45">
      <c r="J126" s="2"/>
      <c r="K126" s="2"/>
      <c r="O126" s="2"/>
    </row>
    <row r="127" spans="1:18" ht="20.100000000000001" customHeight="1" x14ac:dyDescent="0.45">
      <c r="J127" s="2"/>
      <c r="K127" s="2"/>
      <c r="O127" s="2"/>
    </row>
    <row r="128" spans="1:18" ht="20.100000000000001" customHeight="1" x14ac:dyDescent="0.45">
      <c r="J128" s="2"/>
      <c r="K128" s="2"/>
      <c r="O128" s="2"/>
    </row>
    <row r="129" spans="10:15" ht="20.100000000000001" customHeight="1" x14ac:dyDescent="0.45">
      <c r="J129" s="2"/>
      <c r="K129" s="2"/>
      <c r="O129" s="2"/>
    </row>
    <row r="130" spans="10:15" ht="20.100000000000001" customHeight="1" x14ac:dyDescent="0.45">
      <c r="J130" s="2"/>
      <c r="K130" s="2"/>
      <c r="O130" s="2"/>
    </row>
    <row r="131" spans="10:15" ht="20.100000000000001" customHeight="1" x14ac:dyDescent="0.45">
      <c r="J131" s="2"/>
      <c r="K131" s="2"/>
      <c r="O131" s="2"/>
    </row>
    <row r="132" spans="10:15" ht="20.100000000000001" customHeight="1" x14ac:dyDescent="0.45">
      <c r="J132" s="2"/>
      <c r="K132" s="2"/>
      <c r="O132" s="2"/>
    </row>
    <row r="133" spans="10:15" ht="20.100000000000001" customHeight="1" x14ac:dyDescent="0.45">
      <c r="J133" s="2"/>
      <c r="K133" s="2"/>
      <c r="O133" s="2"/>
    </row>
    <row r="134" spans="10:15" ht="20.100000000000001" customHeight="1" x14ac:dyDescent="0.45">
      <c r="J134" s="2"/>
      <c r="K134" s="2"/>
      <c r="O134" s="2"/>
    </row>
    <row r="135" spans="10:15" ht="20.100000000000001" customHeight="1" x14ac:dyDescent="0.45">
      <c r="J135" s="2"/>
      <c r="K135" s="2"/>
      <c r="O135" s="2"/>
    </row>
    <row r="136" spans="10:15" ht="20.100000000000001" customHeight="1" x14ac:dyDescent="0.45">
      <c r="J136" s="2"/>
      <c r="K136" s="2"/>
      <c r="O136" s="2"/>
    </row>
    <row r="137" spans="10:15" ht="20.100000000000001" customHeight="1" x14ac:dyDescent="0.45">
      <c r="J137" s="2"/>
      <c r="K137" s="2"/>
      <c r="O137" s="2"/>
    </row>
    <row r="138" spans="10:15" ht="20.100000000000001" customHeight="1" x14ac:dyDescent="0.45">
      <c r="J138" s="2"/>
      <c r="K138" s="2"/>
      <c r="O138" s="2"/>
    </row>
    <row r="139" spans="10:15" ht="20.100000000000001" customHeight="1" x14ac:dyDescent="0.45">
      <c r="J139" s="2"/>
      <c r="K139" s="2"/>
      <c r="O139" s="2"/>
    </row>
    <row r="140" spans="10:15" ht="20.100000000000001" customHeight="1" x14ac:dyDescent="0.45">
      <c r="J140" s="2"/>
      <c r="K140" s="2"/>
      <c r="O140" s="2"/>
    </row>
    <row r="141" spans="10:15" ht="20.100000000000001" customHeight="1" x14ac:dyDescent="0.45">
      <c r="J141" s="2"/>
      <c r="K141" s="2"/>
      <c r="O141" s="2"/>
    </row>
    <row r="142" spans="10:15" ht="20.100000000000001" customHeight="1" x14ac:dyDescent="0.45">
      <c r="J142" s="2"/>
      <c r="K142" s="2"/>
      <c r="O142" s="2"/>
    </row>
    <row r="143" spans="10:15" ht="20.100000000000001" customHeight="1" x14ac:dyDescent="0.45">
      <c r="J143" s="2"/>
      <c r="K143" s="2"/>
      <c r="O143" s="2"/>
    </row>
    <row r="144" spans="10:15" ht="20.100000000000001" customHeight="1" x14ac:dyDescent="0.45">
      <c r="J144" s="2"/>
      <c r="K144" s="2"/>
      <c r="O144" s="2"/>
    </row>
    <row r="145" spans="10:16" ht="20.100000000000001" customHeight="1" x14ac:dyDescent="0.45">
      <c r="J145" s="2"/>
      <c r="K145" s="2"/>
      <c r="O145" s="2"/>
    </row>
    <row r="146" spans="10:16" ht="20.100000000000001" customHeight="1" x14ac:dyDescent="0.45">
      <c r="J146" s="2"/>
      <c r="K146" s="2"/>
      <c r="O146" s="2"/>
    </row>
    <row r="147" spans="10:16" ht="20.100000000000001" customHeight="1" x14ac:dyDescent="0.45">
      <c r="J147" s="2"/>
      <c r="K147" s="2"/>
      <c r="O147" s="2"/>
    </row>
    <row r="148" spans="10:16" ht="20.100000000000001" customHeight="1" x14ac:dyDescent="0.45">
      <c r="J148" s="2"/>
      <c r="K148" s="2"/>
      <c r="O148" s="2"/>
    </row>
    <row r="149" spans="10:16" ht="20.100000000000001" customHeight="1" x14ac:dyDescent="0.45">
      <c r="J149" s="2"/>
      <c r="K149" s="2"/>
      <c r="O149" s="2"/>
    </row>
    <row r="150" spans="10:16" ht="20.100000000000001" customHeight="1" x14ac:dyDescent="0.45">
      <c r="J150" s="2"/>
      <c r="K150" s="2"/>
      <c r="O150" s="2"/>
    </row>
    <row r="151" spans="10:16" ht="20.100000000000001" customHeight="1" x14ac:dyDescent="0.45">
      <c r="J151" s="2"/>
      <c r="K151" s="2"/>
      <c r="O151" s="2"/>
    </row>
    <row r="152" spans="10:16" ht="20.100000000000001" customHeight="1" x14ac:dyDescent="0.45">
      <c r="J152" s="2"/>
      <c r="K152" s="2"/>
      <c r="O152" s="2"/>
    </row>
    <row r="153" spans="10:16" ht="20.100000000000001" customHeight="1" x14ac:dyDescent="0.45">
      <c r="J153" s="2"/>
      <c r="K153" s="2"/>
      <c r="O153" s="2"/>
    </row>
    <row r="154" spans="10:16" ht="20.100000000000001" customHeight="1" x14ac:dyDescent="0.45">
      <c r="J154" s="2"/>
      <c r="K154" s="2"/>
      <c r="O154" s="2"/>
    </row>
    <row r="155" spans="10:16" ht="20.100000000000001" customHeight="1" x14ac:dyDescent="0.45">
      <c r="J155" s="2"/>
      <c r="K155" s="2"/>
      <c r="O155" s="2"/>
    </row>
    <row r="156" spans="10:16" ht="20.100000000000001" customHeight="1" x14ac:dyDescent="0.45">
      <c r="J156" s="7"/>
      <c r="K156" s="2"/>
      <c r="M156" s="2"/>
      <c r="N156" s="2"/>
      <c r="O156" s="2"/>
      <c r="P156" s="2"/>
    </row>
    <row r="157" spans="10:16" ht="20.100000000000001" customHeight="1" x14ac:dyDescent="0.45">
      <c r="J157" s="2"/>
      <c r="K157" s="2"/>
      <c r="O157" s="2"/>
    </row>
    <row r="158" spans="10:16" ht="20.100000000000001" customHeight="1" x14ac:dyDescent="0.45">
      <c r="J158" s="2"/>
      <c r="K158" s="2"/>
      <c r="O158" s="2"/>
    </row>
    <row r="159" spans="10:16" ht="20.100000000000001" customHeight="1" x14ac:dyDescent="0.45">
      <c r="J159" s="2"/>
      <c r="K159" s="2"/>
      <c r="O159" s="2"/>
    </row>
    <row r="160" spans="10:16" ht="20.100000000000001" customHeight="1" x14ac:dyDescent="0.45">
      <c r="J160" s="2"/>
      <c r="K160" s="2"/>
      <c r="O160" s="2"/>
    </row>
    <row r="161" spans="10:15" ht="20.100000000000001" customHeight="1" x14ac:dyDescent="0.45">
      <c r="J161" s="2"/>
      <c r="K161" s="2"/>
      <c r="O161" s="2"/>
    </row>
    <row r="162" spans="10:15" ht="20.100000000000001" customHeight="1" x14ac:dyDescent="0.45">
      <c r="J162" s="2"/>
      <c r="K162" s="2"/>
      <c r="O162" s="2"/>
    </row>
    <row r="163" spans="10:15" ht="20.100000000000001" customHeight="1" x14ac:dyDescent="0.45">
      <c r="J163" s="2"/>
      <c r="K163" s="2"/>
      <c r="O163" s="2"/>
    </row>
    <row r="164" spans="10:15" ht="20.100000000000001" customHeight="1" x14ac:dyDescent="0.45">
      <c r="J164" s="2"/>
      <c r="K164" s="2"/>
      <c r="O164" s="2"/>
    </row>
    <row r="165" spans="10:15" ht="20.100000000000001" customHeight="1" x14ac:dyDescent="0.45">
      <c r="J165" s="2"/>
      <c r="K165" s="2"/>
      <c r="O165" s="2"/>
    </row>
    <row r="166" spans="10:15" ht="20.100000000000001" customHeight="1" x14ac:dyDescent="0.45">
      <c r="J166" s="2"/>
      <c r="K166" s="2"/>
      <c r="O166" s="2"/>
    </row>
    <row r="167" spans="10:15" ht="20.100000000000001" customHeight="1" x14ac:dyDescent="0.45">
      <c r="J167" s="2"/>
      <c r="K167" s="2"/>
      <c r="O167" s="2"/>
    </row>
    <row r="168" spans="10:15" ht="20.100000000000001" customHeight="1" x14ac:dyDescent="0.45">
      <c r="J168" s="2"/>
      <c r="K168" s="2"/>
      <c r="O168" s="2"/>
    </row>
    <row r="169" spans="10:15" ht="20.100000000000001" customHeight="1" x14ac:dyDescent="0.45">
      <c r="J169" s="2"/>
      <c r="K169" s="2"/>
      <c r="O169" s="2"/>
    </row>
    <row r="170" spans="10:15" ht="20.100000000000001" customHeight="1" x14ac:dyDescent="0.45">
      <c r="K170" s="2"/>
      <c r="O170" s="2"/>
    </row>
    <row r="171" spans="10:15" ht="20.100000000000001" customHeight="1" x14ac:dyDescent="0.45">
      <c r="K171" s="2"/>
      <c r="O171" s="2"/>
    </row>
    <row r="172" spans="10:15" ht="20.100000000000001" customHeight="1" x14ac:dyDescent="0.45">
      <c r="K172" s="2"/>
      <c r="O172" s="2"/>
    </row>
    <row r="173" spans="10:15" ht="20.100000000000001" customHeight="1" x14ac:dyDescent="0.45">
      <c r="K173" s="2"/>
      <c r="O173" s="2"/>
    </row>
    <row r="174" spans="10:15" ht="20.100000000000001" customHeight="1" x14ac:dyDescent="0.45">
      <c r="K174" s="2"/>
      <c r="O174" s="2"/>
    </row>
    <row r="175" spans="10:15" ht="20.100000000000001" customHeight="1" x14ac:dyDescent="0.45">
      <c r="K175" s="2"/>
      <c r="O175" s="2"/>
    </row>
    <row r="176" spans="10:15" ht="20.100000000000001" customHeight="1" x14ac:dyDescent="0.45">
      <c r="K176" s="2"/>
      <c r="O176" s="2"/>
    </row>
    <row r="177" spans="11:15" ht="20.100000000000001" customHeight="1" x14ac:dyDescent="0.45">
      <c r="K177" s="2"/>
      <c r="O177" s="2"/>
    </row>
    <row r="178" spans="11:15" ht="20.100000000000001" customHeight="1" x14ac:dyDescent="0.45">
      <c r="K178" s="2"/>
      <c r="O178" s="2"/>
    </row>
    <row r="179" spans="11:15" ht="20.100000000000001" customHeight="1" x14ac:dyDescent="0.45">
      <c r="K179" s="2"/>
      <c r="O179" s="2"/>
    </row>
    <row r="180" spans="11:15" ht="20.100000000000001" customHeight="1" x14ac:dyDescent="0.45">
      <c r="K180" s="2"/>
      <c r="O180" s="2"/>
    </row>
    <row r="181" spans="11:15" ht="20.100000000000001" customHeight="1" x14ac:dyDescent="0.45">
      <c r="K181" s="2"/>
      <c r="O181" s="2"/>
    </row>
    <row r="182" spans="11:15" ht="20.100000000000001" customHeight="1" x14ac:dyDescent="0.45">
      <c r="K182" s="2"/>
      <c r="O182" s="2"/>
    </row>
    <row r="183" spans="11:15" ht="20.100000000000001" customHeight="1" x14ac:dyDescent="0.45"/>
    <row r="184" spans="11:15" ht="20.100000000000001" customHeight="1" x14ac:dyDescent="0.45"/>
    <row r="185" spans="11:15" ht="20.100000000000001" customHeight="1" x14ac:dyDescent="0.45"/>
    <row r="186" spans="11:15" ht="20.100000000000001" customHeight="1" x14ac:dyDescent="0.45"/>
    <row r="187" spans="11:15" ht="20.100000000000001" customHeight="1" x14ac:dyDescent="0.45"/>
    <row r="188" spans="11:15" ht="20.100000000000001" customHeight="1" x14ac:dyDescent="0.45"/>
    <row r="189" spans="11:15" ht="20.100000000000001" customHeight="1" x14ac:dyDescent="0.45"/>
    <row r="190" spans="11:15" ht="20.100000000000001" customHeight="1" x14ac:dyDescent="0.45"/>
    <row r="191" spans="11:15" ht="20.100000000000001" customHeight="1" x14ac:dyDescent="0.45"/>
    <row r="192" spans="11:15" ht="20.100000000000001" customHeight="1" x14ac:dyDescent="0.45"/>
    <row r="193" ht="20.100000000000001" customHeight="1" x14ac:dyDescent="0.45"/>
    <row r="194" ht="20.100000000000001" customHeight="1" x14ac:dyDescent="0.45"/>
    <row r="195" ht="20.100000000000001" customHeight="1" x14ac:dyDescent="0.45"/>
    <row r="196" ht="20.100000000000001" customHeight="1" x14ac:dyDescent="0.45"/>
    <row r="197" ht="20.100000000000001" customHeight="1" x14ac:dyDescent="0.45"/>
    <row r="198" ht="20.100000000000001" customHeight="1" x14ac:dyDescent="0.45"/>
    <row r="199" ht="20.100000000000001" customHeight="1" x14ac:dyDescent="0.45"/>
    <row r="200" ht="20.100000000000001" customHeight="1" x14ac:dyDescent="0.45"/>
    <row r="201" ht="20.100000000000001" customHeight="1" x14ac:dyDescent="0.45"/>
    <row r="202" ht="20.100000000000001" customHeight="1" x14ac:dyDescent="0.45"/>
    <row r="203" ht="20.100000000000001" customHeight="1" x14ac:dyDescent="0.45"/>
    <row r="204" ht="20.100000000000001" customHeight="1" x14ac:dyDescent="0.45"/>
    <row r="205" ht="20.100000000000001" customHeight="1" x14ac:dyDescent="0.45"/>
    <row r="206" ht="20.100000000000001" customHeight="1" x14ac:dyDescent="0.45"/>
    <row r="207" ht="20.100000000000001" customHeight="1" x14ac:dyDescent="0.45"/>
    <row r="208" ht="20.100000000000001" customHeight="1" x14ac:dyDescent="0.45"/>
    <row r="209" ht="20.100000000000001" customHeight="1" x14ac:dyDescent="0.45"/>
    <row r="210" ht="20.100000000000001" customHeight="1" x14ac:dyDescent="0.45"/>
    <row r="211" ht="20.100000000000001" customHeight="1" x14ac:dyDescent="0.45"/>
    <row r="212" ht="20.100000000000001" customHeight="1" x14ac:dyDescent="0.45"/>
    <row r="213" ht="20.100000000000001" customHeight="1" x14ac:dyDescent="0.45"/>
    <row r="214" ht="20.100000000000001" customHeight="1" x14ac:dyDescent="0.45"/>
    <row r="215" ht="20.100000000000001" customHeight="1" x14ac:dyDescent="0.45"/>
    <row r="216" ht="20.100000000000001" customHeight="1" x14ac:dyDescent="0.45"/>
    <row r="217" ht="20.100000000000001" customHeight="1" x14ac:dyDescent="0.45"/>
    <row r="218" ht="20.100000000000001" customHeight="1" x14ac:dyDescent="0.45"/>
    <row r="219" ht="20.100000000000001" customHeight="1" x14ac:dyDescent="0.45"/>
    <row r="220" ht="20.100000000000001" customHeight="1" x14ac:dyDescent="0.45"/>
    <row r="221" ht="20.100000000000001" customHeight="1" x14ac:dyDescent="0.45"/>
    <row r="222" ht="20.100000000000001" customHeight="1" x14ac:dyDescent="0.45"/>
    <row r="223" ht="20.100000000000001" customHeight="1" x14ac:dyDescent="0.45"/>
    <row r="224" ht="20.100000000000001" customHeight="1" x14ac:dyDescent="0.45"/>
    <row r="225" spans="11:11" ht="20.100000000000001" customHeight="1" x14ac:dyDescent="0.45"/>
    <row r="226" spans="11:11" ht="20.100000000000001" customHeight="1" x14ac:dyDescent="0.45"/>
    <row r="227" spans="11:11" ht="20.100000000000001" customHeight="1" x14ac:dyDescent="0.45"/>
    <row r="228" spans="11:11" ht="20.100000000000001" customHeight="1" x14ac:dyDescent="0.45"/>
    <row r="229" spans="11:11" ht="20.100000000000001" customHeight="1" x14ac:dyDescent="0.45"/>
    <row r="230" spans="11:11" ht="20.100000000000001" customHeight="1" x14ac:dyDescent="0.45"/>
    <row r="231" spans="11:11" ht="20.100000000000001" customHeight="1" x14ac:dyDescent="0.45">
      <c r="K231" s="2"/>
    </row>
    <row r="232" spans="11:11" ht="20.100000000000001" customHeight="1" x14ac:dyDescent="0.45"/>
    <row r="233" spans="11:11" ht="20.100000000000001" customHeight="1" x14ac:dyDescent="0.45"/>
    <row r="234" spans="11:11" ht="20.100000000000001" customHeight="1" x14ac:dyDescent="0.45"/>
    <row r="235" spans="11:11" ht="20.100000000000001" customHeight="1" x14ac:dyDescent="0.45"/>
    <row r="236" spans="11:11" ht="20.100000000000001" customHeight="1" x14ac:dyDescent="0.45"/>
    <row r="237" spans="11:11" ht="20.100000000000001" customHeight="1" x14ac:dyDescent="0.45"/>
    <row r="238" spans="11:11" ht="20.100000000000001" customHeight="1" x14ac:dyDescent="0.45"/>
    <row r="239" spans="11:11" ht="20.100000000000001" customHeight="1" x14ac:dyDescent="0.45"/>
    <row r="240" spans="11:11" ht="20.100000000000001" customHeight="1" x14ac:dyDescent="0.45"/>
    <row r="241" ht="20.100000000000001" customHeight="1" x14ac:dyDescent="0.45"/>
    <row r="242" ht="20.100000000000001" customHeight="1" x14ac:dyDescent="0.45"/>
    <row r="243" ht="20.100000000000001" customHeight="1" x14ac:dyDescent="0.45"/>
    <row r="244" ht="20.100000000000001" customHeight="1" x14ac:dyDescent="0.45"/>
    <row r="245" ht="20.100000000000001" customHeight="1" x14ac:dyDescent="0.45"/>
    <row r="246" ht="20.100000000000001" customHeight="1" x14ac:dyDescent="0.45"/>
    <row r="247" ht="20.100000000000001" customHeight="1" x14ac:dyDescent="0.45"/>
    <row r="248" ht="20.100000000000001" customHeight="1" x14ac:dyDescent="0.45"/>
    <row r="249" ht="20.100000000000001" customHeight="1" x14ac:dyDescent="0.45"/>
    <row r="250" ht="20.100000000000001" customHeight="1" x14ac:dyDescent="0.45"/>
    <row r="251" ht="20.100000000000001" customHeight="1" x14ac:dyDescent="0.45"/>
    <row r="252" ht="20.100000000000001" customHeight="1" x14ac:dyDescent="0.45"/>
    <row r="253" ht="20.100000000000001" customHeight="1" x14ac:dyDescent="0.45"/>
    <row r="254" ht="20.100000000000001" customHeight="1" x14ac:dyDescent="0.45"/>
    <row r="255" ht="20.100000000000001" customHeight="1" x14ac:dyDescent="0.45"/>
    <row r="256" ht="20.100000000000001" customHeight="1" x14ac:dyDescent="0.45"/>
    <row r="257" spans="11:13" ht="20.100000000000001" customHeight="1" x14ac:dyDescent="0.45"/>
    <row r="258" spans="11:13" ht="20.100000000000001" customHeight="1" x14ac:dyDescent="0.45"/>
    <row r="259" spans="11:13" ht="20.100000000000001" customHeight="1" x14ac:dyDescent="0.45"/>
    <row r="260" spans="11:13" ht="20.100000000000001" customHeight="1" x14ac:dyDescent="0.45"/>
    <row r="261" spans="11:13" ht="20.100000000000001" customHeight="1" x14ac:dyDescent="0.45">
      <c r="K261" s="2"/>
      <c r="M261" s="2"/>
    </row>
    <row r="262" spans="11:13" ht="20.100000000000001" customHeight="1" x14ac:dyDescent="0.45">
      <c r="K262" s="2"/>
      <c r="M262" s="2"/>
    </row>
    <row r="263" spans="11:13" ht="20.100000000000001" customHeight="1" x14ac:dyDescent="0.45">
      <c r="K263" s="2"/>
      <c r="M263" s="2"/>
    </row>
    <row r="264" spans="11:13" ht="20.100000000000001" customHeight="1" x14ac:dyDescent="0.45">
      <c r="K264" s="2"/>
      <c r="M264" s="2"/>
    </row>
    <row r="265" spans="11:13" ht="20.100000000000001" customHeight="1" x14ac:dyDescent="0.45">
      <c r="K265" s="2"/>
      <c r="M265" s="2"/>
    </row>
    <row r="266" spans="11:13" ht="20.100000000000001" customHeight="1" x14ac:dyDescent="0.45">
      <c r="K266" s="2"/>
      <c r="M266" s="2"/>
    </row>
    <row r="267" spans="11:13" ht="20.100000000000001" customHeight="1" x14ac:dyDescent="0.45">
      <c r="K267" s="2"/>
      <c r="M267" s="2"/>
    </row>
    <row r="268" spans="11:13" ht="20.100000000000001" customHeight="1" x14ac:dyDescent="0.45">
      <c r="K268" s="2"/>
      <c r="M268" s="2"/>
    </row>
    <row r="269" spans="11:13" ht="20.100000000000001" customHeight="1" x14ac:dyDescent="0.45">
      <c r="K269" s="2"/>
      <c r="M269" s="2"/>
    </row>
    <row r="270" spans="11:13" ht="20.100000000000001" customHeight="1" x14ac:dyDescent="0.45">
      <c r="K270" s="2"/>
      <c r="M270" s="2"/>
    </row>
    <row r="271" spans="11:13" ht="20.100000000000001" customHeight="1" x14ac:dyDescent="0.45">
      <c r="K271" s="11"/>
    </row>
    <row r="272" spans="11:13" ht="20.100000000000001" customHeight="1" x14ac:dyDescent="0.45">
      <c r="K272" s="11"/>
    </row>
    <row r="273" spans="11:11" ht="20.100000000000001" customHeight="1" x14ac:dyDescent="0.45">
      <c r="K273" s="11"/>
    </row>
    <row r="274" spans="11:11" ht="20.100000000000001" customHeight="1" x14ac:dyDescent="0.45">
      <c r="K274" s="11"/>
    </row>
    <row r="275" spans="11:11" ht="20.100000000000001" customHeight="1" x14ac:dyDescent="0.45">
      <c r="K275" s="11"/>
    </row>
    <row r="276" spans="11:11" ht="20.100000000000001" customHeight="1" x14ac:dyDescent="0.45">
      <c r="K276" s="11"/>
    </row>
    <row r="277" spans="11:11" ht="20.100000000000001" customHeight="1" x14ac:dyDescent="0.45">
      <c r="K277" s="11"/>
    </row>
    <row r="278" spans="11:11" ht="20.100000000000001" customHeight="1" x14ac:dyDescent="0.45">
      <c r="K278" s="11"/>
    </row>
    <row r="279" spans="11:11" ht="20.100000000000001" customHeight="1" x14ac:dyDescent="0.45">
      <c r="K279" s="11"/>
    </row>
    <row r="280" spans="11:11" ht="20.100000000000001" customHeight="1" x14ac:dyDescent="0.45">
      <c r="K280" s="11"/>
    </row>
    <row r="281" spans="11:11" ht="20.100000000000001" customHeight="1" x14ac:dyDescent="0.45">
      <c r="K281" s="11"/>
    </row>
    <row r="282" spans="11:11" ht="20.100000000000001" customHeight="1" x14ac:dyDescent="0.45">
      <c r="K282" s="11"/>
    </row>
    <row r="283" spans="11:11" ht="20.100000000000001" customHeight="1" x14ac:dyDescent="0.45">
      <c r="K283" s="11"/>
    </row>
    <row r="284" spans="11:11" ht="20.100000000000001" customHeight="1" x14ac:dyDescent="0.45">
      <c r="K284" s="11"/>
    </row>
    <row r="285" spans="11:11" ht="20.100000000000001" customHeight="1" x14ac:dyDescent="0.45">
      <c r="K285" s="11"/>
    </row>
    <row r="286" spans="11:11" ht="20.100000000000001" customHeight="1" x14ac:dyDescent="0.45">
      <c r="K286" s="11"/>
    </row>
    <row r="287" spans="11:11" ht="20.100000000000001" customHeight="1" x14ac:dyDescent="0.45">
      <c r="K287" s="11"/>
    </row>
    <row r="288" spans="11:11" ht="20.100000000000001" customHeight="1" x14ac:dyDescent="0.45">
      <c r="K288" s="11"/>
    </row>
    <row r="289" spans="11:14" ht="20.100000000000001" customHeight="1" x14ac:dyDescent="0.45">
      <c r="K289" s="11"/>
    </row>
    <row r="290" spans="11:14" ht="20.100000000000001" customHeight="1" x14ac:dyDescent="0.45">
      <c r="K290" s="11"/>
    </row>
    <row r="291" spans="11:14" ht="20.100000000000001" customHeight="1" x14ac:dyDescent="0.45">
      <c r="K291" s="11"/>
    </row>
    <row r="292" spans="11:14" ht="20.100000000000001" customHeight="1" x14ac:dyDescent="0.45">
      <c r="K292" s="11"/>
    </row>
    <row r="293" spans="11:14" ht="20.100000000000001" customHeight="1" x14ac:dyDescent="0.45">
      <c r="K293" s="11"/>
    </row>
    <row r="294" spans="11:14" ht="20.100000000000001" customHeight="1" x14ac:dyDescent="0.45">
      <c r="K294" s="11"/>
    </row>
    <row r="295" spans="11:14" ht="20.100000000000001" customHeight="1" x14ac:dyDescent="0.45">
      <c r="K295" s="11"/>
    </row>
    <row r="296" spans="11:14" ht="20.100000000000001" customHeight="1" x14ac:dyDescent="0.45">
      <c r="K296" s="11"/>
    </row>
    <row r="297" spans="11:14" ht="20.100000000000001" customHeight="1" x14ac:dyDescent="0.45">
      <c r="K297" s="11"/>
      <c r="N297" s="2"/>
    </row>
    <row r="298" spans="11:14" ht="20.100000000000001" customHeight="1" x14ac:dyDescent="0.45"/>
    <row r="299" spans="11:14" ht="20.100000000000001" customHeight="1" x14ac:dyDescent="0.45">
      <c r="L299" s="2"/>
    </row>
    <row r="300" spans="11:14" ht="20.100000000000001" customHeight="1" x14ac:dyDescent="0.45">
      <c r="L300" s="2"/>
    </row>
    <row r="301" spans="11:14" ht="20.100000000000001" customHeight="1" x14ac:dyDescent="0.45">
      <c r="L301" s="2"/>
    </row>
    <row r="302" spans="11:14" ht="20.100000000000001" customHeight="1" x14ac:dyDescent="0.45">
      <c r="L302" s="2"/>
    </row>
    <row r="303" spans="11:14" ht="20.100000000000001" customHeight="1" x14ac:dyDescent="0.45">
      <c r="L303" s="2"/>
    </row>
    <row r="304" spans="11:14" ht="20.100000000000001" customHeight="1" x14ac:dyDescent="0.45">
      <c r="L304" s="2"/>
    </row>
    <row r="305" spans="10:15" ht="20.100000000000001" customHeight="1" x14ac:dyDescent="0.45">
      <c r="L305" s="2"/>
    </row>
    <row r="306" spans="10:15" ht="20.100000000000001" customHeight="1" x14ac:dyDescent="0.45">
      <c r="L306" s="2"/>
    </row>
    <row r="307" spans="10:15" ht="20.100000000000001" customHeight="1" x14ac:dyDescent="0.45">
      <c r="L307" s="2"/>
      <c r="O307" s="2"/>
    </row>
    <row r="308" spans="10:15" ht="20.100000000000001" customHeight="1" x14ac:dyDescent="0.45">
      <c r="L308" s="2"/>
      <c r="O308" s="2"/>
    </row>
    <row r="309" spans="10:15" ht="20.100000000000001" customHeight="1" x14ac:dyDescent="0.45">
      <c r="L309" s="2"/>
    </row>
    <row r="310" spans="10:15" ht="20.100000000000001" customHeight="1" x14ac:dyDescent="0.45">
      <c r="L310" s="2"/>
    </row>
    <row r="311" spans="10:15" ht="20.100000000000001" customHeight="1" x14ac:dyDescent="0.45">
      <c r="K311" s="2"/>
      <c r="L311" s="2"/>
    </row>
    <row r="312" spans="10:15" ht="20.100000000000001" customHeight="1" x14ac:dyDescent="0.45">
      <c r="K312" s="2"/>
      <c r="L312" s="2"/>
    </row>
    <row r="313" spans="10:15" ht="20.100000000000001" customHeight="1" x14ac:dyDescent="0.45">
      <c r="K313" s="2"/>
    </row>
    <row r="314" spans="10:15" ht="20.100000000000001" customHeight="1" x14ac:dyDescent="0.45"/>
    <row r="315" spans="10:15" ht="20.100000000000001" customHeight="1" x14ac:dyDescent="0.45">
      <c r="L315" s="8"/>
    </row>
    <row r="316" spans="10:15" ht="20.100000000000001" customHeight="1" x14ac:dyDescent="0.45"/>
    <row r="317" spans="10:15" ht="20.100000000000001" customHeight="1" x14ac:dyDescent="0.45">
      <c r="J317" s="8"/>
    </row>
    <row r="318" spans="10:15" ht="20.100000000000001" customHeight="1" x14ac:dyDescent="0.45"/>
    <row r="319" spans="10:15" ht="20.100000000000001" customHeight="1" x14ac:dyDescent="0.45"/>
    <row r="320" spans="10:15" ht="20.100000000000001" customHeight="1" x14ac:dyDescent="0.45"/>
    <row r="321" ht="20.100000000000001" customHeight="1" x14ac:dyDescent="0.45"/>
    <row r="322" ht="20.100000000000001" customHeight="1" x14ac:dyDescent="0.45"/>
    <row r="323" ht="20.100000000000001" customHeight="1" x14ac:dyDescent="0.45"/>
    <row r="324" ht="20.100000000000001" customHeight="1" x14ac:dyDescent="0.45"/>
    <row r="325" ht="20.100000000000001" customHeight="1" x14ac:dyDescent="0.45"/>
    <row r="326" ht="20.100000000000001" customHeight="1" x14ac:dyDescent="0.45"/>
    <row r="327" ht="20.100000000000001" customHeight="1" x14ac:dyDescent="0.45"/>
    <row r="328" ht="20.100000000000001" customHeight="1" x14ac:dyDescent="0.45"/>
    <row r="329" ht="20.100000000000001" customHeight="1" x14ac:dyDescent="0.45"/>
    <row r="330" ht="20.100000000000001" customHeight="1" x14ac:dyDescent="0.45"/>
    <row r="331" ht="20.100000000000001" customHeight="1" x14ac:dyDescent="0.45"/>
    <row r="332" ht="20.100000000000001" customHeight="1" x14ac:dyDescent="0.45"/>
    <row r="333" ht="20.100000000000001" customHeight="1" x14ac:dyDescent="0.45"/>
    <row r="334" ht="20.100000000000001" customHeight="1" x14ac:dyDescent="0.45"/>
    <row r="335" ht="20.100000000000001" customHeight="1" x14ac:dyDescent="0.45"/>
    <row r="336" ht="20.100000000000001" customHeight="1" x14ac:dyDescent="0.45"/>
    <row r="337" ht="20.100000000000001" customHeight="1" x14ac:dyDescent="0.45"/>
    <row r="338" ht="20.100000000000001" customHeight="1" x14ac:dyDescent="0.45"/>
    <row r="339" ht="20.100000000000001" customHeight="1" x14ac:dyDescent="0.45"/>
    <row r="340" ht="20.100000000000001" customHeight="1" x14ac:dyDescent="0.45"/>
    <row r="341" ht="20.100000000000001" customHeight="1" x14ac:dyDescent="0.45"/>
    <row r="342" ht="20.100000000000001" customHeight="1" x14ac:dyDescent="0.45"/>
    <row r="343" ht="20.100000000000001" customHeight="1" x14ac:dyDescent="0.45"/>
    <row r="344" ht="20.100000000000001" customHeight="1" x14ac:dyDescent="0.45"/>
    <row r="345" ht="20.100000000000001" customHeight="1" x14ac:dyDescent="0.45"/>
    <row r="346" ht="20.100000000000001" customHeight="1" x14ac:dyDescent="0.45"/>
    <row r="347" ht="20.100000000000001" customHeight="1" x14ac:dyDescent="0.45"/>
    <row r="348" ht="20.100000000000001" customHeight="1" x14ac:dyDescent="0.45"/>
    <row r="349" ht="20.100000000000001" customHeight="1" x14ac:dyDescent="0.45"/>
    <row r="350" ht="20.100000000000001" customHeight="1" x14ac:dyDescent="0.45"/>
    <row r="351" ht="20.100000000000001" customHeight="1" x14ac:dyDescent="0.45"/>
    <row r="352" ht="20.100000000000001" customHeight="1" x14ac:dyDescent="0.45"/>
    <row r="353" ht="20.100000000000001" customHeight="1" x14ac:dyDescent="0.45"/>
    <row r="354" ht="20.100000000000001" customHeight="1" x14ac:dyDescent="0.45"/>
    <row r="355" ht="20.100000000000001" customHeight="1" x14ac:dyDescent="0.45"/>
    <row r="356" ht="20.100000000000001" customHeight="1" x14ac:dyDescent="0.45"/>
    <row r="357" ht="20.100000000000001" customHeight="1" x14ac:dyDescent="0.45"/>
    <row r="358" ht="20.100000000000001" customHeight="1" x14ac:dyDescent="0.45"/>
    <row r="359" ht="20.100000000000001" customHeight="1" x14ac:dyDescent="0.45"/>
    <row r="360" ht="20.100000000000001" customHeight="1" x14ac:dyDescent="0.45"/>
    <row r="361" ht="20.100000000000001" customHeight="1" x14ac:dyDescent="0.45"/>
    <row r="362" ht="20.100000000000001" customHeight="1" x14ac:dyDescent="0.45"/>
    <row r="363" ht="20.100000000000001" customHeight="1" x14ac:dyDescent="0.45"/>
    <row r="364" ht="20.100000000000001" customHeight="1" x14ac:dyDescent="0.45"/>
    <row r="365" ht="20.100000000000001" customHeight="1" x14ac:dyDescent="0.45"/>
    <row r="366" ht="20.100000000000001" customHeight="1" x14ac:dyDescent="0.45"/>
    <row r="367" ht="20.100000000000001" customHeight="1" x14ac:dyDescent="0.45"/>
    <row r="368" ht="20.100000000000001" customHeight="1" x14ac:dyDescent="0.45"/>
    <row r="369" ht="20.100000000000001" customHeight="1" x14ac:dyDescent="0.45"/>
    <row r="370" ht="20.100000000000001" customHeight="1" x14ac:dyDescent="0.45"/>
    <row r="371" ht="20.100000000000001" customHeight="1" x14ac:dyDescent="0.45"/>
    <row r="372" ht="20.100000000000001" customHeight="1" x14ac:dyDescent="0.45"/>
    <row r="373" ht="20.100000000000001" customHeight="1" x14ac:dyDescent="0.45"/>
    <row r="374" ht="20.100000000000001" customHeight="1" x14ac:dyDescent="0.45"/>
    <row r="375" ht="20.100000000000001" customHeight="1" x14ac:dyDescent="0.45"/>
    <row r="376" ht="20.100000000000001" customHeight="1" x14ac:dyDescent="0.45"/>
    <row r="377" ht="20.100000000000001" customHeight="1" x14ac:dyDescent="0.45"/>
    <row r="378" ht="20.100000000000001" customHeight="1" x14ac:dyDescent="0.45"/>
    <row r="379" ht="20.100000000000001" customHeight="1" x14ac:dyDescent="0.45"/>
    <row r="380" ht="20.100000000000001" customHeight="1" x14ac:dyDescent="0.45"/>
    <row r="381" ht="20.100000000000001" customHeight="1" x14ac:dyDescent="0.45"/>
    <row r="382" ht="20.100000000000001" customHeight="1" x14ac:dyDescent="0.45"/>
    <row r="383" ht="20.100000000000001" customHeight="1" x14ac:dyDescent="0.45"/>
    <row r="384" ht="20.100000000000001" customHeight="1" x14ac:dyDescent="0.45"/>
    <row r="385" ht="20.100000000000001" customHeight="1" x14ac:dyDescent="0.45"/>
    <row r="386" ht="20.100000000000001" customHeight="1" x14ac:dyDescent="0.45"/>
    <row r="387" ht="20.100000000000001" customHeight="1" x14ac:dyDescent="0.45"/>
    <row r="388" ht="20.100000000000001" customHeight="1" x14ac:dyDescent="0.45"/>
    <row r="389" ht="20.100000000000001" customHeight="1" x14ac:dyDescent="0.45"/>
    <row r="390" ht="20.100000000000001" customHeight="1" x14ac:dyDescent="0.45"/>
    <row r="391" ht="20.100000000000001" customHeight="1" x14ac:dyDescent="0.45"/>
    <row r="392" ht="20.100000000000001" customHeight="1" x14ac:dyDescent="0.45"/>
    <row r="393" ht="20.100000000000001" customHeight="1" x14ac:dyDescent="0.45"/>
    <row r="394" ht="20.100000000000001" customHeight="1" x14ac:dyDescent="0.45"/>
    <row r="395" ht="20.100000000000001" customHeight="1" x14ac:dyDescent="0.45"/>
    <row r="396" ht="20.100000000000001" customHeight="1" x14ac:dyDescent="0.45"/>
    <row r="397" ht="20.100000000000001" customHeight="1" x14ac:dyDescent="0.45"/>
    <row r="398" ht="20.100000000000001" customHeight="1" x14ac:dyDescent="0.45"/>
    <row r="399" ht="20.100000000000001" customHeight="1" x14ac:dyDescent="0.45"/>
    <row r="400" ht="20.100000000000001" customHeight="1" x14ac:dyDescent="0.45"/>
    <row r="401" ht="20.100000000000001" customHeight="1" x14ac:dyDescent="0.45"/>
    <row r="402" ht="20.100000000000001" customHeight="1" x14ac:dyDescent="0.45"/>
    <row r="403" ht="20.100000000000001" customHeight="1" x14ac:dyDescent="0.45"/>
    <row r="404" ht="20.100000000000001" customHeight="1" x14ac:dyDescent="0.45"/>
    <row r="405" ht="20.100000000000001" customHeight="1" x14ac:dyDescent="0.45"/>
    <row r="406" ht="20.100000000000001" customHeight="1" x14ac:dyDescent="0.45"/>
    <row r="407" ht="20.100000000000001" customHeight="1" x14ac:dyDescent="0.45"/>
    <row r="408" ht="20.100000000000001" customHeight="1" x14ac:dyDescent="0.45"/>
    <row r="409" ht="20.100000000000001" customHeight="1" x14ac:dyDescent="0.45"/>
    <row r="410" ht="20.100000000000001" customHeight="1" x14ac:dyDescent="0.45"/>
    <row r="411" ht="20.100000000000001" customHeight="1" x14ac:dyDescent="0.45"/>
    <row r="412" ht="20.100000000000001" customHeight="1" x14ac:dyDescent="0.45"/>
    <row r="413" ht="20.100000000000001" customHeight="1" x14ac:dyDescent="0.45"/>
    <row r="414" ht="20.100000000000001" customHeight="1" x14ac:dyDescent="0.45"/>
    <row r="415" ht="20.100000000000001" customHeight="1" x14ac:dyDescent="0.45"/>
    <row r="416" ht="20.100000000000001" customHeight="1" x14ac:dyDescent="0.45"/>
    <row r="417" ht="20.100000000000001" customHeight="1" x14ac:dyDescent="0.45"/>
    <row r="418" ht="20.100000000000001" customHeight="1" x14ac:dyDescent="0.45"/>
    <row r="419" ht="20.100000000000001" customHeight="1" x14ac:dyDescent="0.45"/>
    <row r="420" ht="20.100000000000001" customHeight="1" x14ac:dyDescent="0.45"/>
    <row r="421" ht="20.100000000000001" customHeight="1" x14ac:dyDescent="0.45"/>
    <row r="422" ht="20.100000000000001" customHeight="1" x14ac:dyDescent="0.45"/>
    <row r="423" ht="20.100000000000001" customHeight="1" x14ac:dyDescent="0.45"/>
    <row r="424" ht="20.100000000000001" customHeight="1" x14ac:dyDescent="0.45"/>
    <row r="425" ht="20.100000000000001" customHeight="1" x14ac:dyDescent="0.45"/>
    <row r="426" ht="20.100000000000001" customHeight="1" x14ac:dyDescent="0.45"/>
    <row r="427" ht="20.100000000000001" customHeight="1" x14ac:dyDescent="0.45"/>
    <row r="428" ht="20.100000000000001" customHeight="1" x14ac:dyDescent="0.45"/>
    <row r="429" ht="20.100000000000001" customHeight="1" x14ac:dyDescent="0.45"/>
    <row r="430" ht="20.100000000000001" customHeight="1" x14ac:dyDescent="0.45"/>
    <row r="431" ht="20.100000000000001" customHeight="1" x14ac:dyDescent="0.45"/>
    <row r="432" ht="20.100000000000001" customHeight="1" x14ac:dyDescent="0.45"/>
    <row r="433" ht="20.100000000000001" customHeight="1" x14ac:dyDescent="0.45"/>
    <row r="434" ht="20.100000000000001" customHeight="1" x14ac:dyDescent="0.45"/>
    <row r="435" ht="20.100000000000001" customHeight="1" x14ac:dyDescent="0.45"/>
    <row r="436" ht="20.100000000000001" customHeight="1" x14ac:dyDescent="0.45"/>
    <row r="437" ht="20.100000000000001" customHeight="1" x14ac:dyDescent="0.45"/>
    <row r="438" ht="20.100000000000001" customHeight="1" x14ac:dyDescent="0.45"/>
    <row r="439" ht="20.100000000000001" customHeight="1" x14ac:dyDescent="0.45"/>
    <row r="440" ht="20.100000000000001" customHeight="1" x14ac:dyDescent="0.45"/>
    <row r="441" ht="20.100000000000001" customHeight="1" x14ac:dyDescent="0.45"/>
    <row r="442" ht="20.100000000000001" customHeight="1" x14ac:dyDescent="0.45"/>
    <row r="443" ht="20.100000000000001" customHeight="1" x14ac:dyDescent="0.45"/>
    <row r="444" ht="20.100000000000001" customHeight="1" x14ac:dyDescent="0.45"/>
    <row r="445" ht="20.100000000000001" customHeight="1" x14ac:dyDescent="0.45"/>
    <row r="446" ht="20.100000000000001" customHeight="1" x14ac:dyDescent="0.45"/>
    <row r="447" ht="20.100000000000001" customHeight="1" x14ac:dyDescent="0.45"/>
    <row r="448" ht="20.100000000000001" customHeight="1" x14ac:dyDescent="0.45"/>
    <row r="449" ht="20.100000000000001" customHeight="1" x14ac:dyDescent="0.45"/>
    <row r="450" ht="20.100000000000001" customHeight="1" x14ac:dyDescent="0.45"/>
    <row r="451" ht="20.100000000000001" customHeight="1" x14ac:dyDescent="0.45"/>
    <row r="452" ht="20.100000000000001" customHeight="1" x14ac:dyDescent="0.45"/>
    <row r="453" ht="20.100000000000001" customHeight="1" x14ac:dyDescent="0.45"/>
    <row r="454" ht="20.100000000000001" customHeight="1" x14ac:dyDescent="0.45"/>
    <row r="455" ht="20.100000000000001" customHeight="1" x14ac:dyDescent="0.45"/>
    <row r="456" ht="20.100000000000001" customHeight="1" x14ac:dyDescent="0.45"/>
    <row r="457" ht="20.100000000000001" customHeight="1" x14ac:dyDescent="0.45"/>
    <row r="458" ht="20.100000000000001" customHeight="1" x14ac:dyDescent="0.45"/>
    <row r="459" ht="20.100000000000001" customHeight="1" x14ac:dyDescent="0.45"/>
    <row r="460" ht="20.100000000000001" customHeight="1" x14ac:dyDescent="0.45"/>
    <row r="461" ht="20.100000000000001" customHeight="1" x14ac:dyDescent="0.45"/>
    <row r="462" ht="20.100000000000001" customHeight="1" x14ac:dyDescent="0.45"/>
    <row r="463" ht="20.100000000000001" customHeight="1" x14ac:dyDescent="0.45"/>
    <row r="464" ht="20.100000000000001" customHeight="1" x14ac:dyDescent="0.45"/>
    <row r="465" spans="11:16" ht="20.100000000000001" customHeight="1" x14ac:dyDescent="0.45"/>
    <row r="466" spans="11:16" ht="20.100000000000001" customHeight="1" x14ac:dyDescent="0.45"/>
    <row r="467" spans="11:16" ht="20.100000000000001" customHeight="1" x14ac:dyDescent="0.45"/>
    <row r="468" spans="11:16" ht="20.100000000000001" customHeight="1" x14ac:dyDescent="0.45"/>
    <row r="469" spans="11:16" ht="20.100000000000001" customHeight="1" x14ac:dyDescent="0.45"/>
    <row r="470" spans="11:16" ht="20.100000000000001" customHeight="1" x14ac:dyDescent="0.45"/>
    <row r="471" spans="11:16" ht="20.100000000000001" customHeight="1" x14ac:dyDescent="0.45"/>
    <row r="472" spans="11:16" ht="20.100000000000001" customHeight="1" x14ac:dyDescent="0.45">
      <c r="K472" s="2"/>
      <c r="L472" s="7">
        <v>43348</v>
      </c>
      <c r="M472" s="2">
        <v>127000</v>
      </c>
      <c r="N472" s="2" t="s">
        <v>5</v>
      </c>
      <c r="O472" s="2">
        <f t="shared" ref="O472:O474" si="30">K472-M472</f>
        <v>-127000</v>
      </c>
      <c r="P472" s="2">
        <f t="shared" ref="P472:P477" si="31">P471+O472</f>
        <v>-127000</v>
      </c>
    </row>
    <row r="473" spans="11:16" ht="20.100000000000001" customHeight="1" x14ac:dyDescent="0.45">
      <c r="K473" s="2"/>
      <c r="L473" s="7">
        <v>43348</v>
      </c>
      <c r="M473" s="2">
        <v>15856</v>
      </c>
      <c r="N473" s="2" t="s">
        <v>6</v>
      </c>
      <c r="O473" s="2">
        <f t="shared" si="30"/>
        <v>-15856</v>
      </c>
      <c r="P473" s="2">
        <f t="shared" si="31"/>
        <v>-142856</v>
      </c>
    </row>
    <row r="474" spans="11:16" ht="20.100000000000001" customHeight="1" x14ac:dyDescent="0.45">
      <c r="K474" s="2"/>
      <c r="L474" s="7">
        <v>43348</v>
      </c>
      <c r="M474" s="2">
        <v>156000</v>
      </c>
      <c r="N474" s="2" t="s">
        <v>7</v>
      </c>
      <c r="O474" s="2">
        <f t="shared" si="30"/>
        <v>-156000</v>
      </c>
      <c r="P474" s="2">
        <f t="shared" si="31"/>
        <v>-298856</v>
      </c>
    </row>
    <row r="475" spans="11:16" ht="20.100000000000001" customHeight="1" x14ac:dyDescent="0.45">
      <c r="K475" s="2"/>
      <c r="L475" s="7">
        <v>43348</v>
      </c>
      <c r="M475" s="2">
        <v>23899</v>
      </c>
      <c r="N475" s="2" t="s">
        <v>6</v>
      </c>
      <c r="O475" s="2">
        <f>K475-M475</f>
        <v>-23899</v>
      </c>
      <c r="P475" s="2">
        <f t="shared" si="31"/>
        <v>-322755</v>
      </c>
    </row>
    <row r="476" spans="11:16" ht="20.100000000000001" customHeight="1" x14ac:dyDescent="0.45">
      <c r="K476" s="2"/>
      <c r="L476" s="7">
        <v>43348</v>
      </c>
      <c r="M476" s="2">
        <v>147945</v>
      </c>
      <c r="N476" s="2" t="s">
        <v>6</v>
      </c>
      <c r="O476" s="2">
        <f t="shared" ref="O476:O483" si="32">K476-M476</f>
        <v>-147945</v>
      </c>
      <c r="P476" s="2">
        <f t="shared" si="31"/>
        <v>-470700</v>
      </c>
    </row>
    <row r="477" spans="11:16" ht="20.100000000000001" customHeight="1" x14ac:dyDescent="0.45">
      <c r="K477" s="2"/>
      <c r="L477" s="7">
        <v>43348</v>
      </c>
      <c r="M477" s="2">
        <v>93698</v>
      </c>
      <c r="N477" s="2" t="s">
        <v>6</v>
      </c>
      <c r="O477" s="2">
        <f t="shared" si="32"/>
        <v>-93698</v>
      </c>
      <c r="P477" s="2">
        <f t="shared" si="31"/>
        <v>-564398</v>
      </c>
    </row>
    <row r="478" spans="11:16" ht="20.100000000000001" customHeight="1" x14ac:dyDescent="0.45">
      <c r="K478" s="2"/>
      <c r="L478" s="7">
        <v>43348</v>
      </c>
      <c r="M478" s="2">
        <v>13972</v>
      </c>
      <c r="N478" s="2" t="s">
        <v>6</v>
      </c>
      <c r="O478" s="2">
        <f t="shared" si="32"/>
        <v>-13972</v>
      </c>
      <c r="P478" s="2">
        <f>P477+O478</f>
        <v>-578370</v>
      </c>
    </row>
    <row r="479" spans="11:16" ht="20.100000000000001" customHeight="1" x14ac:dyDescent="0.45">
      <c r="K479" s="2"/>
      <c r="L479" s="7">
        <v>43348</v>
      </c>
      <c r="M479" s="2">
        <v>34314</v>
      </c>
      <c r="N479" s="2" t="s">
        <v>6</v>
      </c>
      <c r="O479" s="2">
        <f t="shared" si="32"/>
        <v>-34314</v>
      </c>
      <c r="P479" s="2">
        <f>P478+O479</f>
        <v>-612684</v>
      </c>
    </row>
    <row r="480" spans="11:16" ht="20.100000000000001" customHeight="1" x14ac:dyDescent="0.45">
      <c r="K480" s="2"/>
      <c r="L480" s="7">
        <v>43348</v>
      </c>
      <c r="M480" s="2">
        <v>107013</v>
      </c>
      <c r="N480" s="2" t="s">
        <v>6</v>
      </c>
      <c r="O480" s="2">
        <f t="shared" si="32"/>
        <v>-107013</v>
      </c>
      <c r="P480" s="2">
        <f t="shared" ref="P480:P489" si="33">P479+O480</f>
        <v>-719697</v>
      </c>
    </row>
    <row r="481" spans="11:16" ht="20.100000000000001" customHeight="1" x14ac:dyDescent="0.45">
      <c r="K481" s="2"/>
      <c r="L481" s="7">
        <v>43348</v>
      </c>
      <c r="M481" s="2">
        <v>11462</v>
      </c>
      <c r="N481" s="2" t="s">
        <v>46</v>
      </c>
      <c r="O481" s="2">
        <f t="shared" si="32"/>
        <v>-11462</v>
      </c>
      <c r="P481" s="2">
        <f t="shared" si="33"/>
        <v>-731159</v>
      </c>
    </row>
    <row r="482" spans="11:16" ht="20.100000000000001" customHeight="1" x14ac:dyDescent="0.45">
      <c r="K482" s="2"/>
      <c r="L482" s="7">
        <v>43348</v>
      </c>
      <c r="M482" s="2">
        <v>5133</v>
      </c>
      <c r="N482" s="2" t="s">
        <v>47</v>
      </c>
      <c r="O482" s="2">
        <f t="shared" si="32"/>
        <v>-5133</v>
      </c>
      <c r="P482" s="2">
        <f t="shared" si="33"/>
        <v>-736292</v>
      </c>
    </row>
    <row r="483" spans="11:16" ht="20.100000000000001" customHeight="1" x14ac:dyDescent="0.45">
      <c r="K483" s="2"/>
      <c r="L483" s="7">
        <v>44811</v>
      </c>
      <c r="M483" s="2">
        <v>67584</v>
      </c>
      <c r="N483" s="2" t="s">
        <v>15</v>
      </c>
      <c r="O483" s="2">
        <f t="shared" si="32"/>
        <v>-67584</v>
      </c>
      <c r="P483" s="2">
        <f t="shared" si="33"/>
        <v>-803876</v>
      </c>
    </row>
    <row r="484" spans="11:16" ht="20.100000000000001" customHeight="1" x14ac:dyDescent="0.45">
      <c r="K484" s="2"/>
      <c r="L484" s="7">
        <v>44816</v>
      </c>
      <c r="M484" s="2">
        <v>1100</v>
      </c>
      <c r="N484" s="2" t="s">
        <v>48</v>
      </c>
      <c r="O484" s="2">
        <f>K484-M484</f>
        <v>-1100</v>
      </c>
      <c r="P484" s="2">
        <f t="shared" si="33"/>
        <v>-804976</v>
      </c>
    </row>
    <row r="485" spans="11:16" ht="20.100000000000001" customHeight="1" x14ac:dyDescent="0.45">
      <c r="K485" s="2"/>
      <c r="L485" s="7">
        <v>44816</v>
      </c>
      <c r="M485" s="2">
        <v>193984</v>
      </c>
      <c r="N485" s="2" t="s">
        <v>49</v>
      </c>
      <c r="O485" s="2">
        <f t="shared" ref="O485:O486" si="34">K485-M485</f>
        <v>-193984</v>
      </c>
      <c r="P485" s="2">
        <f t="shared" si="33"/>
        <v>-998960</v>
      </c>
    </row>
    <row r="486" spans="11:16" ht="20.100000000000001" customHeight="1" x14ac:dyDescent="0.45">
      <c r="K486" s="2"/>
      <c r="L486" s="7">
        <v>44816</v>
      </c>
      <c r="M486" s="2">
        <v>102365</v>
      </c>
      <c r="N486" s="2" t="s">
        <v>50</v>
      </c>
      <c r="O486" s="2">
        <f t="shared" si="34"/>
        <v>-102365</v>
      </c>
      <c r="P486" s="2">
        <f t="shared" si="33"/>
        <v>-1101325</v>
      </c>
    </row>
    <row r="487" spans="11:16" ht="20.100000000000001" customHeight="1" x14ac:dyDescent="0.45">
      <c r="K487" s="2"/>
      <c r="L487" s="7">
        <v>44817</v>
      </c>
      <c r="M487" s="2">
        <v>232100</v>
      </c>
      <c r="N487" s="2" t="s">
        <v>51</v>
      </c>
      <c r="O487" s="2">
        <f>K487-M487</f>
        <v>-232100</v>
      </c>
      <c r="P487" s="2">
        <f t="shared" si="33"/>
        <v>-1333425</v>
      </c>
    </row>
    <row r="488" spans="11:16" ht="20.100000000000001" customHeight="1" x14ac:dyDescent="0.45">
      <c r="K488" s="2"/>
      <c r="L488" s="7">
        <v>44817</v>
      </c>
      <c r="M488" s="2">
        <v>550</v>
      </c>
      <c r="N488" s="2" t="s">
        <v>52</v>
      </c>
      <c r="O488" s="2">
        <f t="shared" ref="O488:O493" si="35">K488-M488</f>
        <v>-550</v>
      </c>
      <c r="P488" s="2">
        <f t="shared" si="33"/>
        <v>-1333975</v>
      </c>
    </row>
    <row r="489" spans="11:16" ht="20.100000000000001" customHeight="1" x14ac:dyDescent="0.45">
      <c r="K489" s="2"/>
      <c r="L489" s="7">
        <v>44819</v>
      </c>
      <c r="M489" s="2">
        <v>5346</v>
      </c>
      <c r="N489" s="2" t="s">
        <v>53</v>
      </c>
      <c r="O489" s="2">
        <f t="shared" si="35"/>
        <v>-5346</v>
      </c>
      <c r="P489" s="2">
        <f t="shared" si="33"/>
        <v>-1339321</v>
      </c>
    </row>
    <row r="490" spans="11:16" ht="20.100000000000001" customHeight="1" x14ac:dyDescent="0.45">
      <c r="K490" s="2"/>
      <c r="L490" s="7">
        <v>44819</v>
      </c>
      <c r="M490" s="2">
        <v>110</v>
      </c>
      <c r="N490" s="2" t="s">
        <v>52</v>
      </c>
      <c r="O490" s="2">
        <f t="shared" si="35"/>
        <v>-110</v>
      </c>
      <c r="P490" s="2">
        <f>P489+O490</f>
        <v>-1339431</v>
      </c>
    </row>
    <row r="491" spans="11:16" ht="20.100000000000001" customHeight="1" x14ac:dyDescent="0.45">
      <c r="K491" s="2"/>
      <c r="L491" s="7">
        <v>44819</v>
      </c>
      <c r="M491" s="2">
        <v>33000</v>
      </c>
      <c r="N491" s="2" t="s">
        <v>54</v>
      </c>
      <c r="O491" s="2">
        <f t="shared" si="35"/>
        <v>-33000</v>
      </c>
      <c r="P491" s="2">
        <f t="shared" ref="P491:P501" si="36">P490+O491</f>
        <v>-1372431</v>
      </c>
    </row>
    <row r="492" spans="11:16" ht="20.100000000000001" customHeight="1" x14ac:dyDescent="0.45">
      <c r="K492" s="2"/>
      <c r="L492" s="7">
        <v>44819</v>
      </c>
      <c r="M492" s="2">
        <v>550</v>
      </c>
      <c r="N492" s="2" t="s">
        <v>52</v>
      </c>
      <c r="O492" s="2">
        <f t="shared" si="35"/>
        <v>-550</v>
      </c>
      <c r="P492" s="2">
        <f t="shared" si="36"/>
        <v>-1372981</v>
      </c>
    </row>
    <row r="493" spans="11:16" ht="20.100000000000001" customHeight="1" x14ac:dyDescent="0.45">
      <c r="K493" s="2"/>
      <c r="L493" s="7">
        <v>44819</v>
      </c>
      <c r="M493" s="2">
        <v>18260</v>
      </c>
      <c r="N493" s="2" t="s">
        <v>55</v>
      </c>
      <c r="O493" s="2">
        <f t="shared" si="35"/>
        <v>-18260</v>
      </c>
      <c r="P493" s="2">
        <f t="shared" si="36"/>
        <v>-1391241</v>
      </c>
    </row>
    <row r="494" spans="11:16" ht="20.100000000000001" customHeight="1" x14ac:dyDescent="0.45">
      <c r="K494" s="2"/>
      <c r="L494" s="7">
        <v>44819</v>
      </c>
      <c r="M494" s="2">
        <v>110</v>
      </c>
      <c r="N494" s="2" t="s">
        <v>52</v>
      </c>
      <c r="O494" s="2">
        <f>K494-M494</f>
        <v>-110</v>
      </c>
      <c r="P494" s="2">
        <f t="shared" si="36"/>
        <v>-1391351</v>
      </c>
    </row>
    <row r="495" spans="11:16" ht="20.100000000000001" customHeight="1" x14ac:dyDescent="0.45">
      <c r="K495" s="2"/>
      <c r="L495" s="7">
        <v>44819</v>
      </c>
      <c r="M495" s="2">
        <v>17890</v>
      </c>
      <c r="N495" s="2" t="s">
        <v>56</v>
      </c>
      <c r="O495" s="2">
        <f t="shared" ref="O495:O498" si="37">K495-M495</f>
        <v>-17890</v>
      </c>
      <c r="P495" s="2">
        <f t="shared" si="36"/>
        <v>-1409241</v>
      </c>
    </row>
    <row r="496" spans="11:16" ht="20.100000000000001" customHeight="1" x14ac:dyDescent="0.45">
      <c r="K496" s="2"/>
      <c r="L496" s="7">
        <v>44819</v>
      </c>
      <c r="M496" s="2">
        <v>110</v>
      </c>
      <c r="N496" s="2" t="s">
        <v>52</v>
      </c>
      <c r="O496" s="2">
        <f t="shared" si="37"/>
        <v>-110</v>
      </c>
      <c r="P496" s="2">
        <f t="shared" si="36"/>
        <v>-1409351</v>
      </c>
    </row>
    <row r="497" spans="11:16" ht="20.100000000000001" customHeight="1" x14ac:dyDescent="0.45">
      <c r="K497" s="2"/>
      <c r="L497" s="7">
        <v>44819</v>
      </c>
      <c r="M497" s="2">
        <v>54670</v>
      </c>
      <c r="N497" s="2" t="s">
        <v>57</v>
      </c>
      <c r="O497" s="2">
        <f t="shared" si="37"/>
        <v>-54670</v>
      </c>
      <c r="P497" s="2">
        <f t="shared" si="36"/>
        <v>-1464021</v>
      </c>
    </row>
    <row r="498" spans="11:16" ht="20.100000000000001" customHeight="1" x14ac:dyDescent="0.45">
      <c r="K498" s="2"/>
      <c r="L498" s="7">
        <v>44819</v>
      </c>
      <c r="M498" s="2">
        <v>330</v>
      </c>
      <c r="N498" s="2" t="s">
        <v>52</v>
      </c>
      <c r="O498" s="2">
        <f t="shared" si="37"/>
        <v>-330</v>
      </c>
      <c r="P498" s="2">
        <f t="shared" si="36"/>
        <v>-1464351</v>
      </c>
    </row>
    <row r="499" spans="11:16" ht="20.100000000000001" customHeight="1" x14ac:dyDescent="0.45">
      <c r="K499" s="2"/>
      <c r="L499" s="7">
        <v>44819</v>
      </c>
      <c r="M499" s="2">
        <v>28655</v>
      </c>
      <c r="N499" s="2" t="s">
        <v>58</v>
      </c>
      <c r="O499" s="2">
        <f>K499-M499</f>
        <v>-28655</v>
      </c>
      <c r="P499" s="2">
        <f t="shared" si="36"/>
        <v>-1493006</v>
      </c>
    </row>
    <row r="500" spans="11:16" ht="20.100000000000001" customHeight="1" x14ac:dyDescent="0.45">
      <c r="K500" s="2"/>
      <c r="L500" s="7">
        <v>44819</v>
      </c>
      <c r="M500" s="2">
        <v>110</v>
      </c>
      <c r="N500" s="2" t="s">
        <v>52</v>
      </c>
      <c r="O500" s="2">
        <f t="shared" ref="O500:O522" si="38">K500-M500</f>
        <v>-110</v>
      </c>
      <c r="P500" s="2">
        <f t="shared" si="36"/>
        <v>-1493116</v>
      </c>
    </row>
    <row r="501" spans="11:16" ht="20.100000000000001" customHeight="1" x14ac:dyDescent="0.45">
      <c r="K501" s="2"/>
      <c r="L501" s="7">
        <v>44819</v>
      </c>
      <c r="M501" s="2">
        <v>147620</v>
      </c>
      <c r="N501" s="2" t="s">
        <v>59</v>
      </c>
      <c r="O501" s="2">
        <f t="shared" si="38"/>
        <v>-147620</v>
      </c>
      <c r="P501" s="2">
        <f t="shared" si="36"/>
        <v>-1640736</v>
      </c>
    </row>
    <row r="502" spans="11:16" ht="20.100000000000001" customHeight="1" x14ac:dyDescent="0.45">
      <c r="K502" s="2"/>
      <c r="L502" s="7">
        <v>44819</v>
      </c>
      <c r="M502" s="2">
        <v>330</v>
      </c>
      <c r="N502" s="2" t="s">
        <v>52</v>
      </c>
      <c r="O502" s="2">
        <f t="shared" si="38"/>
        <v>-330</v>
      </c>
      <c r="P502" s="2">
        <f>P501+O502</f>
        <v>-1641066</v>
      </c>
    </row>
    <row r="503" spans="11:16" ht="20.100000000000001" customHeight="1" x14ac:dyDescent="0.45">
      <c r="K503" s="2"/>
      <c r="L503" s="7">
        <v>44819</v>
      </c>
      <c r="M503" s="2">
        <v>396000</v>
      </c>
      <c r="N503" s="2" t="s">
        <v>60</v>
      </c>
      <c r="O503" s="2">
        <f t="shared" si="38"/>
        <v>-396000</v>
      </c>
      <c r="P503" s="2">
        <f>P502+O503</f>
        <v>-2037066</v>
      </c>
    </row>
    <row r="504" spans="11:16" ht="20.100000000000001" customHeight="1" x14ac:dyDescent="0.45">
      <c r="K504" s="2"/>
      <c r="L504" s="7">
        <v>44819</v>
      </c>
      <c r="M504" s="2">
        <v>550</v>
      </c>
      <c r="N504" s="2" t="s">
        <v>52</v>
      </c>
      <c r="O504" s="2">
        <f t="shared" si="38"/>
        <v>-550</v>
      </c>
      <c r="P504" s="2">
        <f t="shared" ref="P504:P519" si="39">P503+O504</f>
        <v>-2037616</v>
      </c>
    </row>
    <row r="505" spans="11:16" ht="20.100000000000001" customHeight="1" x14ac:dyDescent="0.45">
      <c r="K505" s="2"/>
      <c r="L505" s="7">
        <v>44819</v>
      </c>
      <c r="M505" s="2">
        <v>5280</v>
      </c>
      <c r="N505" s="2" t="s">
        <v>61</v>
      </c>
      <c r="O505" s="2">
        <f t="shared" si="38"/>
        <v>-5280</v>
      </c>
      <c r="P505" s="2">
        <f t="shared" si="39"/>
        <v>-2042896</v>
      </c>
    </row>
    <row r="506" spans="11:16" ht="20.100000000000001" customHeight="1" x14ac:dyDescent="0.45">
      <c r="K506" s="2"/>
      <c r="L506" s="7">
        <v>44819</v>
      </c>
      <c r="M506" s="2">
        <v>110</v>
      </c>
      <c r="N506" s="2" t="s">
        <v>52</v>
      </c>
      <c r="O506" s="2">
        <f t="shared" si="38"/>
        <v>-110</v>
      </c>
      <c r="P506" s="2">
        <f t="shared" si="39"/>
        <v>-2043006</v>
      </c>
    </row>
    <row r="507" spans="11:16" ht="20.100000000000001" customHeight="1" x14ac:dyDescent="0.45">
      <c r="K507" s="2"/>
      <c r="L507" s="7">
        <v>44819</v>
      </c>
      <c r="M507" s="2">
        <v>55550</v>
      </c>
      <c r="N507" s="2" t="s">
        <v>19</v>
      </c>
      <c r="O507" s="2">
        <f t="shared" si="38"/>
        <v>-55550</v>
      </c>
      <c r="P507" s="2">
        <f t="shared" si="39"/>
        <v>-2098556</v>
      </c>
    </row>
    <row r="508" spans="11:16" ht="20.100000000000001" customHeight="1" x14ac:dyDescent="0.45">
      <c r="K508" s="2"/>
      <c r="L508" s="7">
        <v>44819</v>
      </c>
      <c r="M508" s="2">
        <v>330</v>
      </c>
      <c r="N508" s="2" t="s">
        <v>52</v>
      </c>
      <c r="O508" s="2">
        <f t="shared" si="38"/>
        <v>-330</v>
      </c>
      <c r="P508" s="2">
        <f t="shared" si="39"/>
        <v>-2098886</v>
      </c>
    </row>
    <row r="509" spans="11:16" ht="20.100000000000001" customHeight="1" x14ac:dyDescent="0.45">
      <c r="K509" s="2"/>
      <c r="L509" s="7">
        <v>44820</v>
      </c>
      <c r="M509" s="2">
        <v>134841</v>
      </c>
      <c r="N509" s="2" t="s">
        <v>18</v>
      </c>
      <c r="O509" s="2">
        <f t="shared" si="38"/>
        <v>-134841</v>
      </c>
      <c r="P509" s="2">
        <f t="shared" si="39"/>
        <v>-2233727</v>
      </c>
    </row>
    <row r="510" spans="11:16" ht="20.100000000000001" customHeight="1" x14ac:dyDescent="0.45">
      <c r="K510" s="2"/>
      <c r="L510" s="7">
        <v>44820</v>
      </c>
      <c r="M510" s="2">
        <v>113410</v>
      </c>
      <c r="N510" s="2" t="s">
        <v>62</v>
      </c>
      <c r="O510" s="2">
        <f t="shared" si="38"/>
        <v>-113410</v>
      </c>
      <c r="P510" s="2">
        <f t="shared" si="39"/>
        <v>-2347137</v>
      </c>
    </row>
    <row r="511" spans="11:16" ht="20.100000000000001" customHeight="1" x14ac:dyDescent="0.45">
      <c r="L511" s="7">
        <v>44820</v>
      </c>
      <c r="M511">
        <v>330</v>
      </c>
      <c r="N511" t="s">
        <v>52</v>
      </c>
      <c r="O511" s="2">
        <f t="shared" si="38"/>
        <v>-330</v>
      </c>
      <c r="P511" s="2">
        <f t="shared" si="39"/>
        <v>-2347467</v>
      </c>
    </row>
    <row r="512" spans="11:16" ht="20.100000000000001" customHeight="1" x14ac:dyDescent="0.45">
      <c r="L512" s="7">
        <v>43363</v>
      </c>
      <c r="M512" s="2">
        <v>64640</v>
      </c>
      <c r="N512" s="2" t="s">
        <v>63</v>
      </c>
      <c r="O512" s="2">
        <f t="shared" si="38"/>
        <v>-64640</v>
      </c>
      <c r="P512" s="2">
        <f t="shared" si="39"/>
        <v>-2412107</v>
      </c>
    </row>
    <row r="513" spans="11:16" ht="20.100000000000001" customHeight="1" x14ac:dyDescent="0.45">
      <c r="K513" s="11"/>
      <c r="L513" s="7">
        <v>43363</v>
      </c>
      <c r="M513" s="2">
        <v>27000</v>
      </c>
      <c r="N513" s="2" t="s">
        <v>64</v>
      </c>
      <c r="O513" s="2">
        <f t="shared" si="38"/>
        <v>-27000</v>
      </c>
      <c r="P513" s="2">
        <f t="shared" si="39"/>
        <v>-2439107</v>
      </c>
    </row>
    <row r="514" spans="11:16" ht="20.100000000000001" customHeight="1" x14ac:dyDescent="0.45">
      <c r="L514" s="7">
        <v>43363</v>
      </c>
      <c r="M514" s="2">
        <v>1947</v>
      </c>
      <c r="N514" s="2" t="s">
        <v>26</v>
      </c>
      <c r="O514" s="2">
        <f t="shared" si="38"/>
        <v>-1947</v>
      </c>
      <c r="P514" s="2">
        <f t="shared" si="39"/>
        <v>-2441054</v>
      </c>
    </row>
    <row r="515" spans="11:16" ht="20.100000000000001" customHeight="1" x14ac:dyDescent="0.45">
      <c r="L515" s="7">
        <v>43363</v>
      </c>
      <c r="M515" s="2">
        <v>85800</v>
      </c>
      <c r="N515" s="2" t="s">
        <v>65</v>
      </c>
      <c r="O515" s="2">
        <f t="shared" si="38"/>
        <v>-85800</v>
      </c>
      <c r="P515" s="2">
        <f t="shared" si="39"/>
        <v>-2526854</v>
      </c>
    </row>
    <row r="516" spans="11:16" ht="20.100000000000001" customHeight="1" x14ac:dyDescent="0.45">
      <c r="L516" s="7">
        <v>43363</v>
      </c>
      <c r="M516" s="2">
        <v>4280</v>
      </c>
      <c r="N516" s="2" t="s">
        <v>66</v>
      </c>
      <c r="O516" s="2">
        <f t="shared" si="38"/>
        <v>-4280</v>
      </c>
      <c r="P516" s="2">
        <f t="shared" si="39"/>
        <v>-2531134</v>
      </c>
    </row>
    <row r="517" spans="11:16" ht="20.100000000000001" customHeight="1" x14ac:dyDescent="0.45">
      <c r="L517" s="7">
        <v>44825</v>
      </c>
      <c r="M517" s="11">
        <v>2498841</v>
      </c>
      <c r="N517" s="11" t="s">
        <v>27</v>
      </c>
      <c r="O517" s="2">
        <f t="shared" si="38"/>
        <v>-2498841</v>
      </c>
      <c r="P517" s="2">
        <f t="shared" si="39"/>
        <v>-5029975</v>
      </c>
    </row>
    <row r="518" spans="11:16" ht="20.100000000000001" customHeight="1" x14ac:dyDescent="0.45">
      <c r="L518" s="7">
        <v>44825</v>
      </c>
      <c r="M518" s="11">
        <v>481728</v>
      </c>
      <c r="N518" s="11" t="s">
        <v>28</v>
      </c>
      <c r="O518" s="2">
        <f t="shared" si="38"/>
        <v>-481728</v>
      </c>
      <c r="P518" s="2">
        <f t="shared" si="39"/>
        <v>-5511703</v>
      </c>
    </row>
    <row r="519" spans="11:16" ht="20.100000000000001" customHeight="1" x14ac:dyDescent="0.45">
      <c r="L519" s="7">
        <v>44825</v>
      </c>
      <c r="M519" s="11">
        <v>220410</v>
      </c>
      <c r="N519" s="11" t="s">
        <v>67</v>
      </c>
      <c r="O519" s="2">
        <f t="shared" si="38"/>
        <v>-220410</v>
      </c>
      <c r="P519" s="2">
        <f t="shared" si="39"/>
        <v>-5732113</v>
      </c>
    </row>
    <row r="520" spans="11:16" ht="20.100000000000001" customHeight="1" x14ac:dyDescent="0.45">
      <c r="K520" s="2"/>
      <c r="L520" s="7">
        <v>44826</v>
      </c>
      <c r="M520" s="11">
        <v>330</v>
      </c>
      <c r="N520" s="11" t="s">
        <v>52</v>
      </c>
      <c r="O520" s="2">
        <f t="shared" si="38"/>
        <v>-330</v>
      </c>
      <c r="P520" s="2">
        <f>P519+O520</f>
        <v>-5732443</v>
      </c>
    </row>
    <row r="521" spans="11:16" ht="20.100000000000001" customHeight="1" x14ac:dyDescent="0.45">
      <c r="K521" s="2"/>
      <c r="L521" s="7">
        <v>44826</v>
      </c>
      <c r="M521" s="11">
        <v>193277</v>
      </c>
      <c r="N521" s="11" t="s">
        <v>68</v>
      </c>
      <c r="O521" s="2">
        <f t="shared" si="38"/>
        <v>-193277</v>
      </c>
      <c r="P521" s="2">
        <f>P520+O521</f>
        <v>-5925720</v>
      </c>
    </row>
    <row r="522" spans="11:16" ht="20.100000000000001" customHeight="1" x14ac:dyDescent="0.45">
      <c r="K522" s="2"/>
      <c r="L522" s="7">
        <v>44826</v>
      </c>
      <c r="M522" s="11">
        <v>330</v>
      </c>
      <c r="N522" s="11" t="s">
        <v>52</v>
      </c>
      <c r="O522" s="2">
        <f t="shared" si="38"/>
        <v>-330</v>
      </c>
      <c r="P522" s="2">
        <f t="shared" ref="P522:P524" si="40">P521+O522</f>
        <v>-5926050</v>
      </c>
    </row>
    <row r="523" spans="11:16" ht="20.100000000000001" customHeight="1" x14ac:dyDescent="0.45">
      <c r="K523" s="2"/>
      <c r="L523" s="7">
        <v>44826</v>
      </c>
      <c r="M523" s="11">
        <v>177541</v>
      </c>
      <c r="N523" s="11" t="s">
        <v>69</v>
      </c>
      <c r="O523" s="2">
        <f t="shared" ref="O523:O532" si="41">K524-M523</f>
        <v>-177541</v>
      </c>
      <c r="P523" s="2">
        <f t="shared" si="40"/>
        <v>-6103591</v>
      </c>
    </row>
    <row r="524" spans="11:16" ht="20.100000000000001" customHeight="1" x14ac:dyDescent="0.45">
      <c r="K524" s="2"/>
      <c r="L524" s="7">
        <v>44826</v>
      </c>
      <c r="M524" s="11">
        <v>330</v>
      </c>
      <c r="N524" s="11" t="s">
        <v>52</v>
      </c>
      <c r="O524" s="2">
        <f t="shared" si="41"/>
        <v>-330</v>
      </c>
      <c r="P524" s="2">
        <f t="shared" si="40"/>
        <v>-6103921</v>
      </c>
    </row>
    <row r="525" spans="11:16" ht="20.100000000000001" customHeight="1" x14ac:dyDescent="0.45">
      <c r="K525" s="2"/>
      <c r="L525" s="7">
        <v>44826</v>
      </c>
      <c r="M525" s="11">
        <v>179571</v>
      </c>
      <c r="N525" s="11" t="s">
        <v>70</v>
      </c>
      <c r="O525" s="2">
        <f t="shared" si="41"/>
        <v>-179571</v>
      </c>
      <c r="P525" s="2">
        <f>P524+O525</f>
        <v>-6283492</v>
      </c>
    </row>
    <row r="526" spans="11:16" ht="20.100000000000001" customHeight="1" x14ac:dyDescent="0.45">
      <c r="K526" s="2"/>
      <c r="L526" s="7">
        <v>44826</v>
      </c>
      <c r="M526" s="11">
        <v>550</v>
      </c>
      <c r="N526" s="11" t="s">
        <v>52</v>
      </c>
      <c r="O526" s="2">
        <f t="shared" si="41"/>
        <v>-550</v>
      </c>
      <c r="P526" s="2">
        <f>P525+O526</f>
        <v>-6284042</v>
      </c>
    </row>
    <row r="527" spans="11:16" ht="20.100000000000001" customHeight="1" x14ac:dyDescent="0.45">
      <c r="K527" s="2"/>
      <c r="L527" s="7">
        <v>44826</v>
      </c>
      <c r="M527" s="11">
        <v>215138</v>
      </c>
      <c r="N527" s="11" t="s">
        <v>71</v>
      </c>
      <c r="O527" s="2">
        <f t="shared" si="41"/>
        <v>-215138</v>
      </c>
      <c r="P527" s="2">
        <f t="shared" ref="P527:P529" si="42">P526+O527</f>
        <v>-6499180</v>
      </c>
    </row>
    <row r="528" spans="11:16" ht="20.100000000000001" customHeight="1" x14ac:dyDescent="0.45">
      <c r="K528" s="2"/>
      <c r="L528" s="7">
        <v>44826</v>
      </c>
      <c r="M528" s="11">
        <v>550</v>
      </c>
      <c r="N528" s="11" t="s">
        <v>52</v>
      </c>
      <c r="O528" s="2">
        <f t="shared" si="41"/>
        <v>-550</v>
      </c>
      <c r="P528" s="2">
        <f t="shared" si="42"/>
        <v>-6499730</v>
      </c>
    </row>
    <row r="529" spans="10:16" ht="20.100000000000001" customHeight="1" x14ac:dyDescent="0.45">
      <c r="K529" s="2"/>
      <c r="L529" s="7">
        <v>44826</v>
      </c>
      <c r="M529" s="11">
        <v>188421</v>
      </c>
      <c r="N529" s="11" t="s">
        <v>72</v>
      </c>
      <c r="O529" s="2">
        <f t="shared" si="41"/>
        <v>-188421</v>
      </c>
      <c r="P529" s="2">
        <f t="shared" si="42"/>
        <v>-6688151</v>
      </c>
    </row>
    <row r="530" spans="10:16" ht="20.100000000000001" customHeight="1" x14ac:dyDescent="0.45">
      <c r="K530" s="2"/>
      <c r="L530" s="7">
        <v>44826</v>
      </c>
      <c r="M530" s="11">
        <v>550</v>
      </c>
      <c r="N530" s="11" t="s">
        <v>52</v>
      </c>
      <c r="O530" s="2">
        <f t="shared" si="41"/>
        <v>-550</v>
      </c>
      <c r="P530" s="2">
        <f>P529+O530</f>
        <v>-6688701</v>
      </c>
    </row>
    <row r="531" spans="10:16" ht="20.100000000000001" customHeight="1" x14ac:dyDescent="0.45">
      <c r="K531" s="2"/>
      <c r="L531" s="7">
        <v>44826</v>
      </c>
      <c r="M531" s="11">
        <v>151777</v>
      </c>
      <c r="N531" s="11" t="s">
        <v>73</v>
      </c>
      <c r="O531" s="2">
        <f t="shared" si="41"/>
        <v>-151777</v>
      </c>
      <c r="P531" s="2">
        <f t="shared" ref="P531:P532" si="43">P530+O531</f>
        <v>-6840478</v>
      </c>
    </row>
    <row r="532" spans="10:16" ht="20.100000000000001" customHeight="1" x14ac:dyDescent="0.45">
      <c r="K532" s="2"/>
      <c r="L532" s="7">
        <v>44826</v>
      </c>
      <c r="M532" s="11">
        <v>550</v>
      </c>
      <c r="N532" s="11" t="s">
        <v>52</v>
      </c>
      <c r="O532" s="2">
        <f t="shared" si="41"/>
        <v>-550</v>
      </c>
      <c r="P532" s="2">
        <f t="shared" si="43"/>
        <v>-6841028</v>
      </c>
    </row>
    <row r="533" spans="10:16" ht="20.100000000000001" customHeight="1" x14ac:dyDescent="0.45">
      <c r="K533" s="2"/>
      <c r="L533" s="2"/>
    </row>
    <row r="534" spans="10:16" ht="20.100000000000001" customHeight="1" x14ac:dyDescent="0.45">
      <c r="K534" s="2"/>
      <c r="L534" s="2"/>
    </row>
    <row r="535" spans="10:16" ht="20.100000000000001" customHeight="1" x14ac:dyDescent="0.45">
      <c r="J535" s="1"/>
    </row>
    <row r="536" spans="10:16" ht="20.100000000000001" customHeight="1" x14ac:dyDescent="0.45">
      <c r="J536" s="1"/>
      <c r="L536" s="7">
        <v>44819</v>
      </c>
      <c r="M536" s="2">
        <v>36630</v>
      </c>
      <c r="N536" s="2" t="s">
        <v>74</v>
      </c>
      <c r="O536" s="2">
        <f>-M536</f>
        <v>-36630</v>
      </c>
      <c r="P536" s="2">
        <f>Q534+O536</f>
        <v>-36630</v>
      </c>
    </row>
    <row r="537" spans="10:16" ht="20.100000000000001" customHeight="1" x14ac:dyDescent="0.45">
      <c r="J537" s="1"/>
      <c r="L537" s="7">
        <v>44819</v>
      </c>
      <c r="M537" s="2">
        <v>330</v>
      </c>
      <c r="N537" s="2" t="s">
        <v>52</v>
      </c>
      <c r="O537" s="2">
        <f t="shared" ref="O537:O557" si="44">P536-M537</f>
        <v>-36960</v>
      </c>
      <c r="P537" s="2">
        <f t="shared" ref="P537:P557" si="45">P536-M537</f>
        <v>-36960</v>
      </c>
    </row>
    <row r="538" spans="10:16" ht="20.100000000000001" customHeight="1" x14ac:dyDescent="0.45">
      <c r="J538" s="1"/>
      <c r="L538" s="7">
        <v>44819</v>
      </c>
      <c r="M538" s="2">
        <v>87670</v>
      </c>
      <c r="N538" s="2" t="s">
        <v>75</v>
      </c>
      <c r="O538" s="2">
        <f t="shared" si="44"/>
        <v>-124630</v>
      </c>
      <c r="P538" s="2">
        <f t="shared" si="45"/>
        <v>-124630</v>
      </c>
    </row>
    <row r="539" spans="10:16" ht="20.100000000000001" customHeight="1" x14ac:dyDescent="0.45">
      <c r="J539" s="1"/>
      <c r="L539" s="7">
        <v>44819</v>
      </c>
      <c r="M539" s="2">
        <v>330</v>
      </c>
      <c r="N539" s="2" t="s">
        <v>52</v>
      </c>
      <c r="O539" s="2">
        <f t="shared" si="44"/>
        <v>-124960</v>
      </c>
      <c r="P539" s="2">
        <f t="shared" si="45"/>
        <v>-124960</v>
      </c>
    </row>
    <row r="540" spans="10:16" ht="20.100000000000001" customHeight="1" x14ac:dyDescent="0.45">
      <c r="J540" s="1"/>
      <c r="L540" s="7">
        <v>44819</v>
      </c>
      <c r="M540" s="2">
        <v>68530</v>
      </c>
      <c r="N540" s="2" t="s">
        <v>21</v>
      </c>
      <c r="O540" s="2">
        <f t="shared" si="44"/>
        <v>-193490</v>
      </c>
      <c r="P540" s="2">
        <f t="shared" si="45"/>
        <v>-193490</v>
      </c>
    </row>
    <row r="541" spans="10:16" ht="20.100000000000001" customHeight="1" x14ac:dyDescent="0.45">
      <c r="J541" s="1"/>
      <c r="L541" s="7">
        <v>44819</v>
      </c>
      <c r="M541" s="2">
        <v>330</v>
      </c>
      <c r="N541" s="2" t="s">
        <v>52</v>
      </c>
      <c r="O541" s="2">
        <f t="shared" si="44"/>
        <v>-193820</v>
      </c>
      <c r="P541" s="2">
        <f t="shared" si="45"/>
        <v>-193820</v>
      </c>
    </row>
    <row r="542" spans="10:16" ht="20.100000000000001" customHeight="1" x14ac:dyDescent="0.45">
      <c r="J542" s="1"/>
      <c r="L542" s="7">
        <v>44819</v>
      </c>
      <c r="M542" s="2">
        <v>24772</v>
      </c>
      <c r="N542" s="2" t="s">
        <v>22</v>
      </c>
      <c r="O542" s="2">
        <f t="shared" si="44"/>
        <v>-218592</v>
      </c>
      <c r="P542" s="2">
        <f t="shared" si="45"/>
        <v>-218592</v>
      </c>
    </row>
    <row r="543" spans="10:16" ht="20.100000000000001" customHeight="1" x14ac:dyDescent="0.45">
      <c r="J543" s="1"/>
      <c r="L543" s="7">
        <v>44819</v>
      </c>
      <c r="M543" s="2">
        <v>385</v>
      </c>
      <c r="N543" s="2" t="s">
        <v>52</v>
      </c>
      <c r="O543" s="2">
        <f t="shared" si="44"/>
        <v>-218977</v>
      </c>
      <c r="P543" s="2">
        <f t="shared" si="45"/>
        <v>-218977</v>
      </c>
    </row>
    <row r="544" spans="10:16" ht="20.100000000000001" customHeight="1" x14ac:dyDescent="0.45">
      <c r="J544" s="1"/>
      <c r="L544" s="7">
        <v>44819</v>
      </c>
      <c r="M544" s="2">
        <v>85250</v>
      </c>
      <c r="N544" s="2" t="s">
        <v>76</v>
      </c>
      <c r="O544" s="2">
        <f t="shared" si="44"/>
        <v>-304227</v>
      </c>
      <c r="P544" s="2">
        <f t="shared" si="45"/>
        <v>-304227</v>
      </c>
    </row>
    <row r="545" spans="10:16" ht="20.100000000000001" customHeight="1" x14ac:dyDescent="0.45">
      <c r="J545" s="1"/>
      <c r="L545" s="7">
        <v>44819</v>
      </c>
      <c r="M545" s="2">
        <v>550</v>
      </c>
      <c r="N545" s="2" t="s">
        <v>52</v>
      </c>
      <c r="O545" s="2">
        <f t="shared" si="44"/>
        <v>-304777</v>
      </c>
      <c r="P545" s="2">
        <f t="shared" si="45"/>
        <v>-304777</v>
      </c>
    </row>
    <row r="546" spans="10:16" ht="20.100000000000001" customHeight="1" x14ac:dyDescent="0.45">
      <c r="J546" s="1"/>
      <c r="L546" s="7">
        <v>44819</v>
      </c>
      <c r="M546" s="2">
        <v>830214</v>
      </c>
      <c r="N546" s="2" t="s">
        <v>77</v>
      </c>
      <c r="O546" s="2">
        <f t="shared" si="44"/>
        <v>-1134991</v>
      </c>
      <c r="P546" s="2">
        <f t="shared" si="45"/>
        <v>-1134991</v>
      </c>
    </row>
    <row r="547" spans="10:16" ht="20.100000000000001" customHeight="1" x14ac:dyDescent="0.45">
      <c r="J547" s="1"/>
      <c r="L547" s="7">
        <v>44819</v>
      </c>
      <c r="M547" s="2">
        <v>550</v>
      </c>
      <c r="N547" s="2" t="s">
        <v>52</v>
      </c>
      <c r="O547" s="2">
        <f t="shared" si="44"/>
        <v>-1135541</v>
      </c>
      <c r="P547" s="2">
        <f t="shared" si="45"/>
        <v>-1135541</v>
      </c>
    </row>
    <row r="548" spans="10:16" ht="20.100000000000001" customHeight="1" x14ac:dyDescent="0.45">
      <c r="J548" s="1"/>
      <c r="L548" s="7">
        <v>44819</v>
      </c>
      <c r="M548" s="2">
        <v>213972</v>
      </c>
      <c r="N548" s="2" t="s">
        <v>78</v>
      </c>
      <c r="O548" s="2">
        <f t="shared" si="44"/>
        <v>-1349513</v>
      </c>
      <c r="P548" s="2">
        <f t="shared" si="45"/>
        <v>-1349513</v>
      </c>
    </row>
    <row r="549" spans="10:16" ht="20.100000000000001" customHeight="1" x14ac:dyDescent="0.45">
      <c r="J549" s="1"/>
      <c r="L549" s="7">
        <v>44819</v>
      </c>
      <c r="M549" s="2">
        <v>330</v>
      </c>
      <c r="N549" s="2" t="s">
        <v>52</v>
      </c>
      <c r="O549" s="2">
        <f t="shared" si="44"/>
        <v>-1349843</v>
      </c>
      <c r="P549" s="2">
        <f t="shared" si="45"/>
        <v>-1349843</v>
      </c>
    </row>
    <row r="550" spans="10:16" ht="20.100000000000001" customHeight="1" x14ac:dyDescent="0.45">
      <c r="J550" s="1"/>
      <c r="L550" s="7">
        <v>44819</v>
      </c>
      <c r="M550" s="2">
        <v>79750</v>
      </c>
      <c r="N550" s="2" t="s">
        <v>79</v>
      </c>
      <c r="O550" s="2">
        <f t="shared" si="44"/>
        <v>-1429593</v>
      </c>
      <c r="P550" s="2">
        <f t="shared" si="45"/>
        <v>-1429593</v>
      </c>
    </row>
    <row r="551" spans="10:16" ht="20.100000000000001" customHeight="1" x14ac:dyDescent="0.45">
      <c r="J551" s="1"/>
      <c r="L551" s="7">
        <v>44819</v>
      </c>
      <c r="M551" s="2">
        <v>330</v>
      </c>
      <c r="N551" s="2" t="s">
        <v>52</v>
      </c>
      <c r="O551" s="2">
        <f t="shared" si="44"/>
        <v>-1429923</v>
      </c>
      <c r="P551" s="2">
        <f t="shared" si="45"/>
        <v>-1429923</v>
      </c>
    </row>
    <row r="552" spans="10:16" ht="20.100000000000001" customHeight="1" x14ac:dyDescent="0.45">
      <c r="J552" s="1"/>
      <c r="L552" s="7">
        <v>44819</v>
      </c>
      <c r="M552" s="2">
        <v>216704</v>
      </c>
      <c r="N552" s="2" t="s">
        <v>80</v>
      </c>
      <c r="O552" s="2">
        <f t="shared" si="44"/>
        <v>-1646627</v>
      </c>
      <c r="P552" s="2">
        <f t="shared" si="45"/>
        <v>-1646627</v>
      </c>
    </row>
    <row r="553" spans="10:16" ht="20.100000000000001" customHeight="1" x14ac:dyDescent="0.45">
      <c r="J553" s="1"/>
      <c r="L553" s="7">
        <v>44819</v>
      </c>
      <c r="M553" s="2">
        <v>550</v>
      </c>
      <c r="N553" s="2" t="s">
        <v>52</v>
      </c>
      <c r="O553" s="2">
        <f t="shared" si="44"/>
        <v>-1647177</v>
      </c>
      <c r="P553" s="2">
        <f t="shared" si="45"/>
        <v>-1647177</v>
      </c>
    </row>
    <row r="554" spans="10:16" ht="20.100000000000001" customHeight="1" x14ac:dyDescent="0.45">
      <c r="J554" s="1"/>
      <c r="L554" s="7">
        <v>44819</v>
      </c>
      <c r="M554" s="2">
        <v>19690</v>
      </c>
      <c r="N554" s="2" t="s">
        <v>81</v>
      </c>
      <c r="O554" s="2">
        <f t="shared" si="44"/>
        <v>-1666867</v>
      </c>
      <c r="P554" s="2">
        <f t="shared" si="45"/>
        <v>-1666867</v>
      </c>
    </row>
    <row r="555" spans="10:16" ht="20.100000000000001" customHeight="1" x14ac:dyDescent="0.45">
      <c r="J555" s="1"/>
      <c r="L555" s="7">
        <v>44819</v>
      </c>
      <c r="M555" s="2">
        <v>110</v>
      </c>
      <c r="N555" s="2" t="s">
        <v>52</v>
      </c>
      <c r="O555" s="2">
        <f t="shared" si="44"/>
        <v>-1666977</v>
      </c>
      <c r="P555" s="2">
        <f t="shared" si="45"/>
        <v>-1666977</v>
      </c>
    </row>
    <row r="556" spans="10:16" ht="20.100000000000001" customHeight="1" x14ac:dyDescent="0.45">
      <c r="J556" s="1"/>
      <c r="L556" s="7">
        <v>44819</v>
      </c>
      <c r="M556" s="2">
        <v>93720</v>
      </c>
      <c r="N556" s="2" t="s">
        <v>82</v>
      </c>
      <c r="O556" s="2">
        <f t="shared" si="44"/>
        <v>-1760697</v>
      </c>
      <c r="P556" s="2">
        <f t="shared" si="45"/>
        <v>-1760697</v>
      </c>
    </row>
    <row r="557" spans="10:16" ht="20.100000000000001" customHeight="1" x14ac:dyDescent="0.45">
      <c r="K557" s="2"/>
      <c r="L557" s="7">
        <v>44819</v>
      </c>
      <c r="M557" s="2">
        <v>330</v>
      </c>
      <c r="N557" s="2" t="s">
        <v>52</v>
      </c>
      <c r="O557" s="2">
        <f t="shared" si="44"/>
        <v>-1761027</v>
      </c>
      <c r="P557" s="2">
        <f t="shared" si="45"/>
        <v>-1761027</v>
      </c>
    </row>
    <row r="558" spans="10:16" ht="20.100000000000001" customHeight="1" x14ac:dyDescent="0.45">
      <c r="K558" s="2"/>
      <c r="L558" s="2"/>
      <c r="M558" s="8">
        <f>SUM(M536:M557)</f>
        <v>1761027</v>
      </c>
      <c r="O558" s="2"/>
      <c r="P558" s="2"/>
    </row>
    <row r="559" spans="10:16" ht="20.100000000000001" customHeight="1" x14ac:dyDescent="0.45">
      <c r="K559" s="2"/>
      <c r="L559" s="2"/>
    </row>
    <row r="560" spans="10:16" ht="20.100000000000001" customHeight="1" x14ac:dyDescent="0.45">
      <c r="K560" s="2"/>
      <c r="L560" s="2"/>
    </row>
    <row r="561" spans="10:12" ht="20.100000000000001" customHeight="1" x14ac:dyDescent="0.45">
      <c r="K561" s="2"/>
      <c r="L561" s="2"/>
    </row>
    <row r="562" spans="10:12" ht="20.100000000000001" customHeight="1" x14ac:dyDescent="0.45">
      <c r="K562" s="2"/>
      <c r="L562" s="2"/>
    </row>
    <row r="563" spans="10:12" ht="20.100000000000001" customHeight="1" x14ac:dyDescent="0.45">
      <c r="K563" s="2"/>
      <c r="L563" s="2"/>
    </row>
    <row r="564" spans="10:12" ht="20.100000000000001" customHeight="1" x14ac:dyDescent="0.45">
      <c r="K564" s="2"/>
      <c r="L564" s="2"/>
    </row>
    <row r="565" spans="10:12" ht="20.100000000000001" customHeight="1" x14ac:dyDescent="0.45">
      <c r="K565" s="2"/>
      <c r="L565" s="2"/>
    </row>
    <row r="566" spans="10:12" ht="20.100000000000001" customHeight="1" x14ac:dyDescent="0.45">
      <c r="K566" s="2"/>
      <c r="L566" s="2"/>
    </row>
    <row r="567" spans="10:12" ht="20.100000000000001" customHeight="1" x14ac:dyDescent="0.45">
      <c r="K567" s="2"/>
      <c r="L567" s="2"/>
    </row>
    <row r="568" spans="10:12" ht="20.100000000000001" customHeight="1" x14ac:dyDescent="0.45">
      <c r="K568" s="2"/>
      <c r="L568" s="2"/>
    </row>
    <row r="569" spans="10:12" ht="20.100000000000001" customHeight="1" x14ac:dyDescent="0.45">
      <c r="L569" s="2"/>
    </row>
    <row r="570" spans="10:12" ht="20.100000000000001" customHeight="1" x14ac:dyDescent="0.45">
      <c r="L570" s="2"/>
    </row>
    <row r="571" spans="10:12" ht="20.100000000000001" customHeight="1" x14ac:dyDescent="0.45">
      <c r="K571" s="2"/>
      <c r="L571" s="2"/>
    </row>
    <row r="572" spans="10:12" ht="20.100000000000001" customHeight="1" x14ac:dyDescent="0.45">
      <c r="J572" s="2"/>
      <c r="K572" s="2"/>
      <c r="L572" s="2"/>
    </row>
    <row r="573" spans="10:12" ht="20.100000000000001" customHeight="1" x14ac:dyDescent="0.45">
      <c r="L573" s="2"/>
    </row>
    <row r="574" spans="10:12" ht="20.100000000000001" customHeight="1" x14ac:dyDescent="0.45">
      <c r="K574" s="2"/>
      <c r="L574" s="2"/>
    </row>
    <row r="575" spans="10:12" ht="20.100000000000001" customHeight="1" x14ac:dyDescent="0.45">
      <c r="K575" s="2"/>
      <c r="L575" s="2"/>
    </row>
    <row r="576" spans="10:12" ht="20.100000000000001" customHeight="1" x14ac:dyDescent="0.45">
      <c r="K576" s="2"/>
      <c r="L576" s="2"/>
    </row>
    <row r="577" spans="10:12" ht="20.100000000000001" customHeight="1" x14ac:dyDescent="0.45">
      <c r="J577" s="11"/>
      <c r="K577" s="2"/>
      <c r="L577" s="2"/>
    </row>
    <row r="578" spans="10:12" ht="20.100000000000001" customHeight="1" x14ac:dyDescent="0.45">
      <c r="J578" s="11"/>
      <c r="K578" s="2"/>
      <c r="L578" s="2"/>
    </row>
    <row r="579" spans="10:12" ht="20.100000000000001" customHeight="1" x14ac:dyDescent="0.45">
      <c r="K579" s="2"/>
      <c r="L579" s="2"/>
    </row>
    <row r="580" spans="10:12" ht="20.100000000000001" customHeight="1" x14ac:dyDescent="0.45">
      <c r="K580" s="2"/>
      <c r="L580" s="2"/>
    </row>
    <row r="581" spans="10:12" ht="20.100000000000001" customHeight="1" x14ac:dyDescent="0.45">
      <c r="K581" s="2"/>
      <c r="L581" s="2"/>
    </row>
    <row r="582" spans="10:12" ht="20.100000000000001" customHeight="1" x14ac:dyDescent="0.45">
      <c r="K582" s="2"/>
      <c r="L582" s="2"/>
    </row>
    <row r="583" spans="10:12" ht="20.100000000000001" customHeight="1" x14ac:dyDescent="0.45">
      <c r="K583" s="2"/>
      <c r="L583" s="2"/>
    </row>
    <row r="584" spans="10:12" ht="20.100000000000001" customHeight="1" x14ac:dyDescent="0.45">
      <c r="K584" s="2"/>
      <c r="L584" s="2"/>
    </row>
    <row r="585" spans="10:12" ht="20.100000000000001" customHeight="1" x14ac:dyDescent="0.45">
      <c r="K585" s="11"/>
      <c r="L585" s="2"/>
    </row>
    <row r="586" spans="10:12" ht="20.100000000000001" customHeight="1" x14ac:dyDescent="0.45">
      <c r="K586" s="11"/>
      <c r="L586" s="2"/>
    </row>
    <row r="587" spans="10:12" ht="20.100000000000001" customHeight="1" x14ac:dyDescent="0.45">
      <c r="K587" s="2"/>
      <c r="L587" s="2"/>
    </row>
    <row r="588" spans="10:12" ht="20.100000000000001" customHeight="1" x14ac:dyDescent="0.45">
      <c r="K588" s="2"/>
      <c r="L588" s="2"/>
    </row>
    <row r="589" spans="10:12" ht="20.100000000000001" customHeight="1" x14ac:dyDescent="0.45">
      <c r="K589" s="2"/>
      <c r="L589" s="2"/>
    </row>
    <row r="590" spans="10:12" ht="20.100000000000001" customHeight="1" x14ac:dyDescent="0.45">
      <c r="K590" s="2"/>
      <c r="L590" s="2"/>
    </row>
    <row r="591" spans="10:12" ht="20.100000000000001" customHeight="1" x14ac:dyDescent="0.45">
      <c r="K591" s="2"/>
      <c r="L591" s="2"/>
    </row>
    <row r="592" spans="10:12" ht="20.100000000000001" customHeight="1" x14ac:dyDescent="0.45">
      <c r="K592" s="2"/>
      <c r="L592" s="2"/>
    </row>
    <row r="593" spans="11:12" ht="20.100000000000001" customHeight="1" x14ac:dyDescent="0.45">
      <c r="K593" s="2"/>
      <c r="L593" s="2"/>
    </row>
    <row r="594" spans="11:12" ht="20.100000000000001" customHeight="1" x14ac:dyDescent="0.45">
      <c r="K594" s="2"/>
      <c r="L594" s="2"/>
    </row>
    <row r="595" spans="11:12" ht="20.100000000000001" customHeight="1" x14ac:dyDescent="0.45">
      <c r="K595" s="2"/>
      <c r="L595" s="2"/>
    </row>
    <row r="596" spans="11:12" ht="20.100000000000001" customHeight="1" x14ac:dyDescent="0.45">
      <c r="K596" s="2"/>
      <c r="L596" s="2"/>
    </row>
    <row r="597" spans="11:12" ht="20.100000000000001" customHeight="1" x14ac:dyDescent="0.45">
      <c r="K597" s="2"/>
      <c r="L597" s="2"/>
    </row>
    <row r="598" spans="11:12" ht="20.100000000000001" customHeight="1" x14ac:dyDescent="0.45">
      <c r="K598" s="2"/>
      <c r="L598" s="2"/>
    </row>
    <row r="599" spans="11:12" ht="20.100000000000001" customHeight="1" x14ac:dyDescent="0.45">
      <c r="K599" s="2"/>
      <c r="L599" s="2"/>
    </row>
    <row r="600" spans="11:12" ht="20.100000000000001" customHeight="1" x14ac:dyDescent="0.45">
      <c r="K600" s="2"/>
      <c r="L600" s="2"/>
    </row>
    <row r="601" spans="11:12" ht="20.100000000000001" customHeight="1" x14ac:dyDescent="0.45">
      <c r="K601" s="2"/>
      <c r="L601" s="2"/>
    </row>
    <row r="602" spans="11:12" ht="20.100000000000001" customHeight="1" x14ac:dyDescent="0.45">
      <c r="K602" s="2"/>
      <c r="L602" s="2"/>
    </row>
    <row r="603" spans="11:12" ht="20.100000000000001" customHeight="1" x14ac:dyDescent="0.45">
      <c r="K603" s="2"/>
      <c r="L603" s="2"/>
    </row>
    <row r="604" spans="11:12" ht="20.100000000000001" customHeight="1" x14ac:dyDescent="0.45">
      <c r="K604" s="2"/>
      <c r="L604" s="2"/>
    </row>
    <row r="605" spans="11:12" ht="20.100000000000001" customHeight="1" x14ac:dyDescent="0.45">
      <c r="K605" s="2"/>
      <c r="L605" s="2"/>
    </row>
    <row r="606" spans="11:12" ht="20.100000000000001" customHeight="1" x14ac:dyDescent="0.45">
      <c r="K606" s="2"/>
      <c r="L606" s="2"/>
    </row>
    <row r="607" spans="11:12" ht="20.100000000000001" customHeight="1" x14ac:dyDescent="0.45">
      <c r="K607" s="2"/>
      <c r="L607" s="2"/>
    </row>
    <row r="608" spans="11:12" ht="20.100000000000001" customHeight="1" x14ac:dyDescent="0.45">
      <c r="K608" s="2"/>
      <c r="L608" s="2"/>
    </row>
    <row r="609" spans="11:12" ht="20.100000000000001" customHeight="1" x14ac:dyDescent="0.45">
      <c r="K609" s="2"/>
      <c r="L609" s="2"/>
    </row>
    <row r="610" spans="11:12" ht="20.100000000000001" customHeight="1" x14ac:dyDescent="0.45">
      <c r="K610" s="2"/>
      <c r="L610" s="2"/>
    </row>
    <row r="611" spans="11:12" ht="20.100000000000001" customHeight="1" x14ac:dyDescent="0.45">
      <c r="K611" s="2"/>
      <c r="L611" s="2"/>
    </row>
    <row r="612" spans="11:12" ht="20.100000000000001" customHeight="1" x14ac:dyDescent="0.45">
      <c r="K612" s="2"/>
      <c r="L612" s="2"/>
    </row>
    <row r="613" spans="11:12" ht="20.100000000000001" customHeight="1" x14ac:dyDescent="0.45">
      <c r="K613" s="2"/>
      <c r="L613" s="2"/>
    </row>
    <row r="614" spans="11:12" ht="20.100000000000001" customHeight="1" x14ac:dyDescent="0.45">
      <c r="K614" s="2"/>
      <c r="L614" s="2"/>
    </row>
    <row r="615" spans="11:12" ht="20.100000000000001" customHeight="1" x14ac:dyDescent="0.45">
      <c r="K615" s="2"/>
      <c r="L615" s="2"/>
    </row>
    <row r="616" spans="11:12" ht="20.100000000000001" customHeight="1" x14ac:dyDescent="0.45">
      <c r="K616" s="2"/>
      <c r="L616" s="2"/>
    </row>
    <row r="617" spans="11:12" ht="20.100000000000001" customHeight="1" x14ac:dyDescent="0.45">
      <c r="K617" s="2"/>
      <c r="L617" s="2"/>
    </row>
    <row r="618" spans="11:12" ht="20.100000000000001" customHeight="1" x14ac:dyDescent="0.45">
      <c r="K618" s="2"/>
      <c r="L618" s="2"/>
    </row>
    <row r="619" spans="11:12" ht="20.100000000000001" customHeight="1" x14ac:dyDescent="0.45">
      <c r="K619" s="2"/>
      <c r="L619" s="2"/>
    </row>
    <row r="620" spans="11:12" ht="20.100000000000001" customHeight="1" x14ac:dyDescent="0.45">
      <c r="K620" s="2"/>
      <c r="L620" s="2"/>
    </row>
    <row r="621" spans="11:12" ht="20.100000000000001" customHeight="1" x14ac:dyDescent="0.45">
      <c r="K621" s="2"/>
      <c r="L621" s="2"/>
    </row>
    <row r="622" spans="11:12" ht="20.100000000000001" customHeight="1" x14ac:dyDescent="0.45">
      <c r="K622" s="2"/>
      <c r="L622" s="2"/>
    </row>
    <row r="623" spans="11:12" ht="20.100000000000001" customHeight="1" x14ac:dyDescent="0.45">
      <c r="K623" s="2"/>
      <c r="L623" s="2"/>
    </row>
    <row r="624" spans="11:12" ht="20.100000000000001" customHeight="1" x14ac:dyDescent="0.45">
      <c r="K624" s="2"/>
      <c r="L624" s="2"/>
    </row>
    <row r="625" spans="11:16" ht="20.100000000000001" customHeight="1" x14ac:dyDescent="0.45">
      <c r="K625" s="2"/>
      <c r="L625" s="2"/>
    </row>
    <row r="626" spans="11:16" ht="20.100000000000001" customHeight="1" x14ac:dyDescent="0.45">
      <c r="K626" s="2"/>
      <c r="L626" s="2"/>
    </row>
    <row r="627" spans="11:16" ht="20.100000000000001" customHeight="1" x14ac:dyDescent="0.45">
      <c r="K627" s="2"/>
      <c r="L627" s="2"/>
    </row>
    <row r="628" spans="11:16" ht="20.100000000000001" customHeight="1" x14ac:dyDescent="0.45">
      <c r="K628" s="2"/>
      <c r="L628" s="2"/>
    </row>
    <row r="629" spans="11:16" ht="20.100000000000001" customHeight="1" x14ac:dyDescent="0.45">
      <c r="K629" s="2"/>
      <c r="L629" s="2"/>
    </row>
    <row r="630" spans="11:16" ht="20.100000000000001" customHeight="1" x14ac:dyDescent="0.45">
      <c r="K630" s="2"/>
      <c r="L630" s="2"/>
    </row>
    <row r="631" spans="11:16" ht="20.100000000000001" customHeight="1" x14ac:dyDescent="0.45">
      <c r="K631" s="2"/>
      <c r="L631" s="2"/>
    </row>
    <row r="632" spans="11:16" ht="20.100000000000001" customHeight="1" x14ac:dyDescent="0.45">
      <c r="K632" s="2"/>
      <c r="L632" s="2"/>
    </row>
    <row r="633" spans="11:16" ht="20.100000000000001" customHeight="1" x14ac:dyDescent="0.45">
      <c r="K633" s="2"/>
    </row>
    <row r="634" spans="11:16" ht="20.100000000000001" customHeight="1" x14ac:dyDescent="0.45">
      <c r="K634" s="2"/>
    </row>
    <row r="635" spans="11:16" ht="20.100000000000001" customHeight="1" x14ac:dyDescent="0.45">
      <c r="K635" s="2"/>
    </row>
    <row r="636" spans="11:16" ht="20.100000000000001" customHeight="1" x14ac:dyDescent="0.45">
      <c r="K636" s="2"/>
    </row>
    <row r="637" spans="11:16" ht="20.100000000000001" customHeight="1" x14ac:dyDescent="0.45">
      <c r="K637" s="2"/>
    </row>
    <row r="638" spans="11:16" ht="20.100000000000001" customHeight="1" x14ac:dyDescent="0.45">
      <c r="K638" s="1" t="s">
        <v>83</v>
      </c>
      <c r="L638" s="7">
        <v>44837</v>
      </c>
      <c r="M638" s="11">
        <v>11462</v>
      </c>
      <c r="N638" s="11" t="s">
        <v>46</v>
      </c>
      <c r="O638" s="2">
        <f>-M638</f>
        <v>-11462</v>
      </c>
      <c r="P638" s="2">
        <f>O638</f>
        <v>-11462</v>
      </c>
    </row>
    <row r="639" spans="11:16" ht="20.100000000000001" customHeight="1" x14ac:dyDescent="0.45">
      <c r="K639" s="1" t="s">
        <v>83</v>
      </c>
      <c r="L639" s="7">
        <v>44837</v>
      </c>
      <c r="M639" s="11">
        <v>1000000</v>
      </c>
      <c r="N639" s="11" t="s">
        <v>84</v>
      </c>
      <c r="O639" s="2">
        <f>-M639</f>
        <v>-1000000</v>
      </c>
      <c r="P639" s="2">
        <f>P638-M639</f>
        <v>-1011462</v>
      </c>
    </row>
    <row r="640" spans="11:16" ht="20.100000000000001" customHeight="1" x14ac:dyDescent="0.45">
      <c r="K640" s="1" t="s">
        <v>83</v>
      </c>
      <c r="L640" s="7">
        <v>44838</v>
      </c>
      <c r="M640" s="11">
        <v>35841</v>
      </c>
      <c r="N640" s="11" t="s">
        <v>16</v>
      </c>
      <c r="O640" s="2">
        <f t="shared" ref="O640:O643" si="46">-M640</f>
        <v>-35841</v>
      </c>
      <c r="P640" s="2">
        <f t="shared" ref="P640:P643" si="47">P639-M640</f>
        <v>-1047303</v>
      </c>
    </row>
    <row r="641" spans="10:16" ht="20.100000000000001" customHeight="1" x14ac:dyDescent="0.45">
      <c r="K641" s="1" t="s">
        <v>83</v>
      </c>
      <c r="L641" s="7">
        <v>43378</v>
      </c>
      <c r="M641" s="2">
        <v>127000</v>
      </c>
      <c r="N641" s="2" t="s">
        <v>5</v>
      </c>
      <c r="O641" s="2">
        <f t="shared" si="46"/>
        <v>-127000</v>
      </c>
      <c r="P641" s="2">
        <f t="shared" si="47"/>
        <v>-1174303</v>
      </c>
    </row>
    <row r="642" spans="10:16" ht="20.100000000000001" customHeight="1" x14ac:dyDescent="0.45">
      <c r="K642" s="1" t="s">
        <v>83</v>
      </c>
      <c r="L642" s="7">
        <v>43378</v>
      </c>
      <c r="M642" s="2">
        <v>17235</v>
      </c>
      <c r="N642" s="2" t="s">
        <v>6</v>
      </c>
      <c r="O642" s="2">
        <f t="shared" si="46"/>
        <v>-17235</v>
      </c>
      <c r="P642" s="2">
        <f t="shared" si="47"/>
        <v>-1191538</v>
      </c>
    </row>
    <row r="643" spans="10:16" ht="20.100000000000001" customHeight="1" x14ac:dyDescent="0.45">
      <c r="K643" s="1" t="s">
        <v>83</v>
      </c>
      <c r="L643" s="7">
        <v>43378</v>
      </c>
      <c r="M643" s="2">
        <v>156000</v>
      </c>
      <c r="N643" s="2" t="s">
        <v>7</v>
      </c>
      <c r="O643" s="2">
        <f t="shared" si="46"/>
        <v>-156000</v>
      </c>
      <c r="P643" s="2">
        <f t="shared" si="47"/>
        <v>-1347538</v>
      </c>
    </row>
    <row r="644" spans="10:16" ht="20.100000000000001" customHeight="1" x14ac:dyDescent="0.45">
      <c r="K644" s="1" t="s">
        <v>83</v>
      </c>
      <c r="L644" s="7">
        <v>43378</v>
      </c>
      <c r="M644" s="2">
        <v>25976</v>
      </c>
      <c r="N644" s="2" t="s">
        <v>6</v>
      </c>
      <c r="O644" s="2">
        <f>-M644</f>
        <v>-25976</v>
      </c>
      <c r="P644" s="2">
        <f>P643-M644</f>
        <v>-1373514</v>
      </c>
    </row>
    <row r="645" spans="10:16" ht="20.100000000000001" customHeight="1" x14ac:dyDescent="0.45">
      <c r="K645" s="1" t="s">
        <v>83</v>
      </c>
      <c r="L645" s="7">
        <v>43378</v>
      </c>
      <c r="M645" s="2">
        <v>162739</v>
      </c>
      <c r="N645" s="2" t="s">
        <v>6</v>
      </c>
      <c r="O645" s="2">
        <f t="shared" ref="O645:O648" si="48">-M645</f>
        <v>-162739</v>
      </c>
      <c r="P645" s="2">
        <f t="shared" ref="P645:P648" si="49">P644-M645</f>
        <v>-1536253</v>
      </c>
    </row>
    <row r="646" spans="10:16" ht="20.100000000000001" customHeight="1" x14ac:dyDescent="0.45">
      <c r="K646" s="1" t="s">
        <v>83</v>
      </c>
      <c r="L646" s="7">
        <v>43378</v>
      </c>
      <c r="M646" s="2">
        <v>103068</v>
      </c>
      <c r="N646" s="2" t="s">
        <v>6</v>
      </c>
      <c r="O646" s="2">
        <f t="shared" si="48"/>
        <v>-103068</v>
      </c>
      <c r="P646" s="2">
        <f t="shared" si="49"/>
        <v>-1639321</v>
      </c>
    </row>
    <row r="647" spans="10:16" ht="20.100000000000001" customHeight="1" x14ac:dyDescent="0.45">
      <c r="K647" s="1" t="s">
        <v>83</v>
      </c>
      <c r="L647" s="7">
        <v>43378</v>
      </c>
      <c r="M647" s="2">
        <v>13041</v>
      </c>
      <c r="N647" s="2" t="s">
        <v>6</v>
      </c>
      <c r="O647" s="2">
        <f t="shared" si="48"/>
        <v>-13041</v>
      </c>
      <c r="P647" s="2">
        <f t="shared" si="49"/>
        <v>-1652362</v>
      </c>
    </row>
    <row r="648" spans="10:16" ht="20.100000000000001" customHeight="1" x14ac:dyDescent="0.45">
      <c r="K648" s="1" t="s">
        <v>83</v>
      </c>
      <c r="L648" s="7">
        <v>43378</v>
      </c>
      <c r="M648" s="2">
        <v>37746</v>
      </c>
      <c r="N648" s="2" t="s">
        <v>6</v>
      </c>
      <c r="O648" s="2">
        <f t="shared" si="48"/>
        <v>-37746</v>
      </c>
      <c r="P648" s="2">
        <f t="shared" si="49"/>
        <v>-1690108</v>
      </c>
    </row>
    <row r="649" spans="10:16" ht="20.100000000000001" customHeight="1" x14ac:dyDescent="0.45">
      <c r="K649" s="1" t="s">
        <v>83</v>
      </c>
      <c r="L649" s="7">
        <v>43378</v>
      </c>
      <c r="M649" s="2">
        <v>117715</v>
      </c>
      <c r="N649" s="2" t="s">
        <v>6</v>
      </c>
      <c r="O649" s="2">
        <f>-M649</f>
        <v>-117715</v>
      </c>
      <c r="P649" s="2">
        <f>P648-M649</f>
        <v>-1807823</v>
      </c>
    </row>
    <row r="650" spans="10:16" ht="20.100000000000001" customHeight="1" x14ac:dyDescent="0.45">
      <c r="K650" s="1" t="s">
        <v>83</v>
      </c>
      <c r="L650" s="7">
        <v>44841</v>
      </c>
      <c r="M650" s="2">
        <v>67584</v>
      </c>
      <c r="N650" s="2" t="s">
        <v>15</v>
      </c>
      <c r="O650" s="2">
        <f t="shared" ref="O650:O653" si="50">-M650</f>
        <v>-67584</v>
      </c>
      <c r="P650" s="2">
        <f t="shared" ref="P650:P653" si="51">P649-M650</f>
        <v>-1875407</v>
      </c>
    </row>
    <row r="651" spans="10:16" ht="20.100000000000001" customHeight="1" x14ac:dyDescent="0.45">
      <c r="K651" s="1" t="s">
        <v>83</v>
      </c>
      <c r="L651" s="7">
        <v>44841</v>
      </c>
      <c r="M651" s="2">
        <v>97200</v>
      </c>
      <c r="N651" s="2" t="s">
        <v>85</v>
      </c>
      <c r="O651" s="2">
        <f t="shared" si="50"/>
        <v>-97200</v>
      </c>
      <c r="P651" s="2">
        <f t="shared" si="51"/>
        <v>-1972607</v>
      </c>
    </row>
    <row r="652" spans="10:16" ht="20.100000000000001" customHeight="1" x14ac:dyDescent="0.45">
      <c r="K652" s="1" t="s">
        <v>83</v>
      </c>
      <c r="L652" s="7">
        <v>44845</v>
      </c>
      <c r="M652" s="2">
        <v>351239</v>
      </c>
      <c r="N652" s="2" t="s">
        <v>49</v>
      </c>
      <c r="O652" s="2">
        <f t="shared" si="50"/>
        <v>-351239</v>
      </c>
      <c r="P652" s="2">
        <f t="shared" si="51"/>
        <v>-2323846</v>
      </c>
    </row>
    <row r="653" spans="10:16" ht="20.100000000000001" customHeight="1" x14ac:dyDescent="0.45">
      <c r="K653" s="1" t="s">
        <v>83</v>
      </c>
      <c r="L653" s="7">
        <v>44845</v>
      </c>
      <c r="M653" s="2">
        <v>494472</v>
      </c>
      <c r="N653" s="2" t="s">
        <v>86</v>
      </c>
      <c r="O653" s="2">
        <f t="shared" si="50"/>
        <v>-494472</v>
      </c>
      <c r="P653" s="2">
        <f t="shared" si="51"/>
        <v>-2818318</v>
      </c>
    </row>
    <row r="654" spans="10:16" ht="20.100000000000001" customHeight="1" x14ac:dyDescent="0.45">
      <c r="J654" s="2"/>
      <c r="K654" s="1" t="s">
        <v>83</v>
      </c>
      <c r="L654" s="7">
        <v>44845</v>
      </c>
      <c r="M654" s="2">
        <v>330</v>
      </c>
      <c r="N654" s="2" t="s">
        <v>52</v>
      </c>
      <c r="O654" s="2">
        <f>-M654</f>
        <v>-330</v>
      </c>
      <c r="P654" s="2">
        <f>P653-M654</f>
        <v>-2818648</v>
      </c>
    </row>
    <row r="655" spans="10:16" ht="20.100000000000001" customHeight="1" x14ac:dyDescent="0.45">
      <c r="J655" s="2"/>
      <c r="K655" s="1" t="s">
        <v>83</v>
      </c>
      <c r="L655" s="7">
        <v>44846</v>
      </c>
      <c r="M655" s="2">
        <v>1100</v>
      </c>
      <c r="N655" s="2" t="s">
        <v>48</v>
      </c>
      <c r="O655" s="2">
        <f t="shared" ref="O655:O658" si="52">-M655</f>
        <v>-1100</v>
      </c>
      <c r="P655" s="2">
        <f t="shared" ref="P655:P658" si="53">P654-M655</f>
        <v>-2819748</v>
      </c>
    </row>
    <row r="656" spans="10:16" ht="20.100000000000001" customHeight="1" x14ac:dyDescent="0.45">
      <c r="J656" s="8"/>
      <c r="K656" s="1" t="s">
        <v>83</v>
      </c>
      <c r="L656" s="7">
        <v>44846</v>
      </c>
      <c r="M656" s="2">
        <v>2200</v>
      </c>
      <c r="N656" s="2" t="s">
        <v>87</v>
      </c>
      <c r="O656" s="2">
        <f t="shared" si="52"/>
        <v>-2200</v>
      </c>
      <c r="P656" s="2">
        <f t="shared" si="53"/>
        <v>-2821948</v>
      </c>
    </row>
    <row r="657" spans="10:16" ht="20.100000000000001" customHeight="1" x14ac:dyDescent="0.45">
      <c r="J657" s="8"/>
      <c r="K657" s="1" t="s">
        <v>83</v>
      </c>
      <c r="L657" s="7">
        <v>44851</v>
      </c>
      <c r="M657" s="2">
        <v>29480</v>
      </c>
      <c r="N657" s="2" t="s">
        <v>59</v>
      </c>
      <c r="O657" s="2">
        <f t="shared" si="52"/>
        <v>-29480</v>
      </c>
      <c r="P657" s="2">
        <f t="shared" si="53"/>
        <v>-2851428</v>
      </c>
    </row>
    <row r="658" spans="10:16" ht="20.100000000000001" customHeight="1" x14ac:dyDescent="0.45">
      <c r="K658" s="1" t="s">
        <v>83</v>
      </c>
      <c r="L658" s="7">
        <v>44851</v>
      </c>
      <c r="M658" s="2">
        <v>110</v>
      </c>
      <c r="N658" s="2" t="s">
        <v>88</v>
      </c>
      <c r="O658" s="2">
        <f t="shared" si="52"/>
        <v>-110</v>
      </c>
      <c r="P658" s="2">
        <f t="shared" si="53"/>
        <v>-2851538</v>
      </c>
    </row>
    <row r="659" spans="10:16" ht="20.100000000000001" customHeight="1" x14ac:dyDescent="0.45">
      <c r="K659" s="1" t="s">
        <v>83</v>
      </c>
      <c r="L659" s="7">
        <v>44851</v>
      </c>
      <c r="M659" s="2">
        <v>63670</v>
      </c>
      <c r="N659" s="2" t="s">
        <v>57</v>
      </c>
      <c r="O659" s="2">
        <f>-M659</f>
        <v>-63670</v>
      </c>
      <c r="P659" s="2">
        <f>P658-M659</f>
        <v>-2915208</v>
      </c>
    </row>
    <row r="660" spans="10:16" ht="20.100000000000001" customHeight="1" x14ac:dyDescent="0.45">
      <c r="K660" s="1" t="s">
        <v>83</v>
      </c>
      <c r="L660" s="7">
        <v>44851</v>
      </c>
      <c r="M660" s="2">
        <v>330</v>
      </c>
      <c r="N660" s="2" t="s">
        <v>88</v>
      </c>
      <c r="O660" s="2">
        <f t="shared" ref="O660:O663" si="54">-M660</f>
        <v>-330</v>
      </c>
      <c r="P660" s="2">
        <f t="shared" ref="P660:P663" si="55">P659-M660</f>
        <v>-2915538</v>
      </c>
    </row>
    <row r="661" spans="10:16" ht="20.100000000000001" customHeight="1" x14ac:dyDescent="0.45">
      <c r="K661" s="1" t="s">
        <v>83</v>
      </c>
      <c r="L661" s="7">
        <v>44851</v>
      </c>
      <c r="M661" s="2">
        <v>24970</v>
      </c>
      <c r="N661" s="2" t="s">
        <v>58</v>
      </c>
      <c r="O661" s="2">
        <f t="shared" si="54"/>
        <v>-24970</v>
      </c>
      <c r="P661" s="2">
        <f t="shared" si="55"/>
        <v>-2940508</v>
      </c>
    </row>
    <row r="662" spans="10:16" ht="20.100000000000001" customHeight="1" x14ac:dyDescent="0.45">
      <c r="K662" s="1" t="s">
        <v>83</v>
      </c>
      <c r="L662" s="7">
        <v>44851</v>
      </c>
      <c r="M662" s="2">
        <v>110</v>
      </c>
      <c r="N662" s="2" t="s">
        <v>88</v>
      </c>
      <c r="O662" s="2">
        <f t="shared" si="54"/>
        <v>-110</v>
      </c>
      <c r="P662" s="2">
        <f t="shared" si="55"/>
        <v>-2940618</v>
      </c>
    </row>
    <row r="663" spans="10:16" ht="20.100000000000001" customHeight="1" x14ac:dyDescent="0.45">
      <c r="K663" s="1" t="s">
        <v>83</v>
      </c>
      <c r="L663" s="7">
        <v>44851</v>
      </c>
      <c r="M663" s="2">
        <v>76670</v>
      </c>
      <c r="N663" s="2" t="s">
        <v>89</v>
      </c>
      <c r="O663" s="2">
        <f t="shared" si="54"/>
        <v>-76670</v>
      </c>
      <c r="P663" s="2">
        <f t="shared" si="55"/>
        <v>-3017288</v>
      </c>
    </row>
    <row r="664" spans="10:16" ht="20.100000000000001" customHeight="1" x14ac:dyDescent="0.45">
      <c r="K664" s="1" t="s">
        <v>83</v>
      </c>
      <c r="L664" s="7">
        <v>44851</v>
      </c>
      <c r="M664" s="2">
        <v>330</v>
      </c>
      <c r="N664" s="2" t="s">
        <v>88</v>
      </c>
      <c r="O664" s="2">
        <f>-M664</f>
        <v>-330</v>
      </c>
      <c r="P664" s="2">
        <f>P663-M664</f>
        <v>-3017618</v>
      </c>
    </row>
    <row r="665" spans="10:16" ht="20.100000000000001" customHeight="1" x14ac:dyDescent="0.45">
      <c r="K665" s="1" t="s">
        <v>83</v>
      </c>
      <c r="L665" s="7">
        <v>44851</v>
      </c>
      <c r="M665" s="2">
        <v>28890</v>
      </c>
      <c r="N665" s="2" t="s">
        <v>56</v>
      </c>
      <c r="O665" s="2">
        <f t="shared" ref="O665:O668" si="56">-M665</f>
        <v>-28890</v>
      </c>
      <c r="P665" s="2">
        <f t="shared" ref="P665:P668" si="57">P664-M665</f>
        <v>-3046508</v>
      </c>
    </row>
    <row r="666" spans="10:16" ht="20.100000000000001" customHeight="1" x14ac:dyDescent="0.45">
      <c r="K666" s="1" t="s">
        <v>83</v>
      </c>
      <c r="L666" s="7">
        <v>44851</v>
      </c>
      <c r="M666" s="2">
        <v>110</v>
      </c>
      <c r="N666" s="2" t="s">
        <v>88</v>
      </c>
      <c r="O666" s="2">
        <f t="shared" si="56"/>
        <v>-110</v>
      </c>
      <c r="P666" s="2">
        <f t="shared" si="57"/>
        <v>-3046618</v>
      </c>
    </row>
    <row r="667" spans="10:16" ht="20.100000000000001" customHeight="1" x14ac:dyDescent="0.45">
      <c r="K667" s="1" t="s">
        <v>83</v>
      </c>
      <c r="L667" s="7">
        <v>44851</v>
      </c>
      <c r="M667" s="2">
        <v>13890</v>
      </c>
      <c r="N667" s="2" t="s">
        <v>90</v>
      </c>
      <c r="O667" s="2">
        <f t="shared" si="56"/>
        <v>-13890</v>
      </c>
      <c r="P667" s="2">
        <f t="shared" si="57"/>
        <v>-3060508</v>
      </c>
    </row>
    <row r="668" spans="10:16" ht="20.100000000000001" customHeight="1" x14ac:dyDescent="0.45">
      <c r="K668" s="1" t="s">
        <v>83</v>
      </c>
      <c r="L668" s="7">
        <v>44851</v>
      </c>
      <c r="M668" s="2">
        <v>110</v>
      </c>
      <c r="N668" s="2" t="s">
        <v>88</v>
      </c>
      <c r="O668" s="2">
        <f t="shared" si="56"/>
        <v>-110</v>
      </c>
      <c r="P668" s="2">
        <f t="shared" si="57"/>
        <v>-3060618</v>
      </c>
    </row>
    <row r="669" spans="10:16" ht="20.100000000000001" customHeight="1" x14ac:dyDescent="0.45">
      <c r="K669" s="1" t="s">
        <v>83</v>
      </c>
      <c r="L669" s="7">
        <v>44851</v>
      </c>
      <c r="M669" s="2">
        <v>58740</v>
      </c>
      <c r="N669" s="2" t="s">
        <v>19</v>
      </c>
      <c r="O669" s="2">
        <f>-M669</f>
        <v>-58740</v>
      </c>
      <c r="P669" s="2">
        <f>P668-M669</f>
        <v>-3119358</v>
      </c>
    </row>
    <row r="670" spans="10:16" ht="20.100000000000001" customHeight="1" x14ac:dyDescent="0.45">
      <c r="K670" s="1" t="s">
        <v>83</v>
      </c>
      <c r="L670" s="7">
        <v>44851</v>
      </c>
      <c r="M670" s="2">
        <v>330</v>
      </c>
      <c r="N670" s="2" t="s">
        <v>88</v>
      </c>
      <c r="O670" s="2">
        <f t="shared" ref="O670:O673" si="58">-M670</f>
        <v>-330</v>
      </c>
      <c r="P670" s="2">
        <f t="shared" ref="P670:P673" si="59">P669-M670</f>
        <v>-3119688</v>
      </c>
    </row>
    <row r="671" spans="10:16" ht="20.100000000000001" customHeight="1" x14ac:dyDescent="0.45">
      <c r="K671" s="1" t="s">
        <v>83</v>
      </c>
      <c r="L671" s="7">
        <v>44851</v>
      </c>
      <c r="M671" s="2">
        <v>21890</v>
      </c>
      <c r="N671" s="2" t="s">
        <v>91</v>
      </c>
      <c r="O671" s="2">
        <f t="shared" si="58"/>
        <v>-21890</v>
      </c>
      <c r="P671" s="2">
        <f t="shared" si="59"/>
        <v>-3141578</v>
      </c>
    </row>
    <row r="672" spans="10:16" ht="20.100000000000001" customHeight="1" x14ac:dyDescent="0.45">
      <c r="K672" s="1" t="s">
        <v>83</v>
      </c>
      <c r="L672" s="7">
        <v>44851</v>
      </c>
      <c r="M672" s="2">
        <v>110</v>
      </c>
      <c r="N672" s="2" t="s">
        <v>88</v>
      </c>
      <c r="O672" s="2">
        <f t="shared" si="58"/>
        <v>-110</v>
      </c>
      <c r="P672" s="2">
        <f t="shared" si="59"/>
        <v>-3141688</v>
      </c>
    </row>
    <row r="673" spans="11:16" ht="20.100000000000001" customHeight="1" x14ac:dyDescent="0.45">
      <c r="K673" s="1" t="s">
        <v>83</v>
      </c>
      <c r="L673" s="7">
        <v>44851</v>
      </c>
      <c r="M673" s="2">
        <v>35310</v>
      </c>
      <c r="N673" s="2" t="s">
        <v>23</v>
      </c>
      <c r="O673" s="2">
        <f t="shared" si="58"/>
        <v>-35310</v>
      </c>
      <c r="P673" s="2">
        <f t="shared" si="59"/>
        <v>-3176998</v>
      </c>
    </row>
    <row r="674" spans="11:16" ht="20.100000000000001" customHeight="1" x14ac:dyDescent="0.45">
      <c r="K674" s="1" t="s">
        <v>83</v>
      </c>
      <c r="L674" s="7">
        <v>43391</v>
      </c>
      <c r="M674" s="2">
        <v>27000</v>
      </c>
      <c r="N674" s="2" t="s">
        <v>24</v>
      </c>
      <c r="O674" s="2">
        <f>-M674</f>
        <v>-27000</v>
      </c>
      <c r="P674" s="2">
        <f>P673-M674</f>
        <v>-3203998</v>
      </c>
    </row>
    <row r="675" spans="11:16" ht="20.100000000000001" customHeight="1" x14ac:dyDescent="0.45">
      <c r="K675" s="1" t="s">
        <v>83</v>
      </c>
      <c r="L675" s="7">
        <v>44853</v>
      </c>
      <c r="M675" s="2">
        <v>32120</v>
      </c>
      <c r="N675" t="s">
        <v>62</v>
      </c>
      <c r="O675" s="2">
        <f t="shared" ref="O675:O678" si="60">-M675</f>
        <v>-32120</v>
      </c>
      <c r="P675" s="2">
        <f t="shared" ref="P675:P678" si="61">P674-M675</f>
        <v>-3236118</v>
      </c>
    </row>
    <row r="676" spans="11:16" ht="20.100000000000001" customHeight="1" x14ac:dyDescent="0.45">
      <c r="K676" s="1" t="s">
        <v>83</v>
      </c>
      <c r="L676" s="7">
        <v>44853</v>
      </c>
      <c r="M676" s="2">
        <v>330</v>
      </c>
      <c r="N676" t="s">
        <v>88</v>
      </c>
      <c r="O676" s="2">
        <f t="shared" si="60"/>
        <v>-330</v>
      </c>
      <c r="P676" s="2">
        <f t="shared" si="61"/>
        <v>-3236448</v>
      </c>
    </row>
    <row r="677" spans="11:16" ht="20.100000000000001" customHeight="1" x14ac:dyDescent="0.45">
      <c r="K677" s="1" t="s">
        <v>83</v>
      </c>
      <c r="L677" s="7">
        <v>44853</v>
      </c>
      <c r="M677" s="2">
        <v>128150</v>
      </c>
      <c r="N677" s="2" t="s">
        <v>62</v>
      </c>
      <c r="O677" s="2">
        <f t="shared" si="60"/>
        <v>-128150</v>
      </c>
      <c r="P677" s="2">
        <f t="shared" si="61"/>
        <v>-3364598</v>
      </c>
    </row>
    <row r="678" spans="11:16" ht="20.100000000000001" customHeight="1" x14ac:dyDescent="0.45">
      <c r="K678" s="1" t="s">
        <v>83</v>
      </c>
      <c r="L678" s="7">
        <v>44853</v>
      </c>
      <c r="M678" s="2">
        <v>330</v>
      </c>
      <c r="N678" t="s">
        <v>88</v>
      </c>
      <c r="O678" s="2">
        <f t="shared" si="60"/>
        <v>-330</v>
      </c>
      <c r="P678" s="2">
        <f t="shared" si="61"/>
        <v>-3364928</v>
      </c>
    </row>
    <row r="679" spans="11:16" ht="20.100000000000001" customHeight="1" x14ac:dyDescent="0.45">
      <c r="K679" s="1" t="s">
        <v>83</v>
      </c>
      <c r="L679" s="7">
        <v>44853</v>
      </c>
      <c r="M679" s="2">
        <v>82390</v>
      </c>
      <c r="N679" t="s">
        <v>92</v>
      </c>
      <c r="O679" s="2">
        <f>-M679</f>
        <v>-82390</v>
      </c>
      <c r="P679" s="2">
        <f>P678-M679</f>
        <v>-3447318</v>
      </c>
    </row>
    <row r="680" spans="11:16" ht="20.100000000000001" customHeight="1" x14ac:dyDescent="0.45">
      <c r="K680" s="1" t="s">
        <v>83</v>
      </c>
      <c r="L680" s="7">
        <v>44853</v>
      </c>
      <c r="M680" s="2">
        <v>550</v>
      </c>
      <c r="N680" t="s">
        <v>88</v>
      </c>
      <c r="O680" s="2">
        <f t="shared" ref="O680:O683" si="62">-M680</f>
        <v>-550</v>
      </c>
      <c r="P680" s="2">
        <f t="shared" ref="P680:P683" si="63">P679-M680</f>
        <v>-3447868</v>
      </c>
    </row>
    <row r="681" spans="11:16" ht="20.100000000000001" customHeight="1" x14ac:dyDescent="0.45">
      <c r="K681" s="1" t="s">
        <v>83</v>
      </c>
      <c r="L681" s="7">
        <v>43393</v>
      </c>
      <c r="M681" s="2">
        <v>12108</v>
      </c>
      <c r="N681" t="s">
        <v>65</v>
      </c>
      <c r="O681" s="2">
        <f t="shared" si="62"/>
        <v>-12108</v>
      </c>
      <c r="P681" s="2">
        <f t="shared" si="63"/>
        <v>-3459976</v>
      </c>
    </row>
    <row r="682" spans="11:16" ht="20.100000000000001" customHeight="1" x14ac:dyDescent="0.45">
      <c r="K682" s="1" t="s">
        <v>83</v>
      </c>
      <c r="L682" s="7">
        <v>43393</v>
      </c>
      <c r="M682" s="2">
        <v>2180</v>
      </c>
      <c r="N682" t="s">
        <v>66</v>
      </c>
      <c r="O682" s="2">
        <f t="shared" si="62"/>
        <v>-2180</v>
      </c>
      <c r="P682" s="2">
        <f t="shared" si="63"/>
        <v>-3462156</v>
      </c>
    </row>
    <row r="683" spans="11:16" ht="20.100000000000001" customHeight="1" x14ac:dyDescent="0.45">
      <c r="K683" s="1" t="s">
        <v>83</v>
      </c>
      <c r="L683" s="7">
        <v>44855</v>
      </c>
      <c r="M683" s="2">
        <v>1000000</v>
      </c>
      <c r="N683" s="2" t="s">
        <v>18</v>
      </c>
      <c r="O683" s="2">
        <f t="shared" si="62"/>
        <v>-1000000</v>
      </c>
      <c r="P683" s="2">
        <f t="shared" si="63"/>
        <v>-4462156</v>
      </c>
    </row>
    <row r="684" spans="11:16" ht="20.100000000000001" customHeight="1" x14ac:dyDescent="0.45">
      <c r="K684" s="1" t="s">
        <v>83</v>
      </c>
      <c r="L684" s="7">
        <v>44855</v>
      </c>
      <c r="M684" s="2">
        <v>2614491</v>
      </c>
      <c r="N684" s="2" t="s">
        <v>18</v>
      </c>
      <c r="O684" s="2">
        <f>-M684</f>
        <v>-2614491</v>
      </c>
      <c r="P684" s="2">
        <f>P683-M684</f>
        <v>-7076647</v>
      </c>
    </row>
    <row r="685" spans="11:16" ht="20.100000000000001" customHeight="1" x14ac:dyDescent="0.45">
      <c r="K685" s="1" t="s">
        <v>83</v>
      </c>
      <c r="L685" s="7">
        <v>44858</v>
      </c>
      <c r="M685" s="2">
        <v>2200</v>
      </c>
      <c r="N685" s="2" t="s">
        <v>93</v>
      </c>
      <c r="O685" s="2">
        <f t="shared" ref="O685:O688" si="64">-M685</f>
        <v>-2200</v>
      </c>
      <c r="P685" s="2">
        <f t="shared" ref="P685:P688" si="65">P684-M685</f>
        <v>-7078847</v>
      </c>
    </row>
    <row r="686" spans="11:16" ht="20.100000000000001" customHeight="1" x14ac:dyDescent="0.45">
      <c r="K686" s="1" t="s">
        <v>83</v>
      </c>
      <c r="L686" s="7">
        <v>44858</v>
      </c>
      <c r="M686" s="2">
        <v>7053</v>
      </c>
      <c r="N686" t="s">
        <v>94</v>
      </c>
      <c r="O686" s="2">
        <f t="shared" si="64"/>
        <v>-7053</v>
      </c>
      <c r="P686" s="2">
        <f t="shared" si="65"/>
        <v>-7085900</v>
      </c>
    </row>
    <row r="687" spans="11:16" ht="20.100000000000001" customHeight="1" x14ac:dyDescent="0.45">
      <c r="K687" s="1" t="s">
        <v>83</v>
      </c>
      <c r="L687" s="7">
        <v>43398</v>
      </c>
      <c r="M687" s="11">
        <v>441728</v>
      </c>
      <c r="N687" s="11" t="s">
        <v>84</v>
      </c>
      <c r="O687" s="2">
        <f t="shared" si="64"/>
        <v>-441728</v>
      </c>
      <c r="P687" s="2">
        <f t="shared" si="65"/>
        <v>-7527628</v>
      </c>
    </row>
    <row r="688" spans="11:16" ht="20.100000000000001" customHeight="1" x14ac:dyDescent="0.45">
      <c r="K688" s="1" t="s">
        <v>83</v>
      </c>
      <c r="L688" s="7">
        <v>43399</v>
      </c>
      <c r="M688" s="2">
        <v>14920</v>
      </c>
      <c r="N688" s="2" t="s">
        <v>95</v>
      </c>
      <c r="O688" s="2">
        <f t="shared" si="64"/>
        <v>-14920</v>
      </c>
      <c r="P688" s="2">
        <f t="shared" si="65"/>
        <v>-7542548</v>
      </c>
    </row>
    <row r="689" spans="11:16" ht="20.100000000000001" customHeight="1" x14ac:dyDescent="0.45">
      <c r="K689" s="1" t="s">
        <v>83</v>
      </c>
      <c r="L689" s="7">
        <v>43399</v>
      </c>
      <c r="M689" s="2">
        <v>13640</v>
      </c>
      <c r="N689" s="2" t="s">
        <v>30</v>
      </c>
      <c r="O689" s="2">
        <f>-M689</f>
        <v>-13640</v>
      </c>
      <c r="P689" s="2">
        <f>P688-M689</f>
        <v>-7556188</v>
      </c>
    </row>
    <row r="690" spans="11:16" ht="20.100000000000001" customHeight="1" x14ac:dyDescent="0.45">
      <c r="K690" s="1" t="s">
        <v>83</v>
      </c>
      <c r="L690" s="7">
        <v>43399</v>
      </c>
      <c r="M690" s="2">
        <v>113610</v>
      </c>
      <c r="N690" s="2" t="s">
        <v>96</v>
      </c>
      <c r="O690" s="2">
        <f t="shared" ref="O690:O693" si="66">-M690</f>
        <v>-113610</v>
      </c>
      <c r="P690" s="2">
        <f t="shared" ref="P690:P693" si="67">P689-M690</f>
        <v>-7669798</v>
      </c>
    </row>
    <row r="691" spans="11:16" ht="20.100000000000001" customHeight="1" x14ac:dyDescent="0.45">
      <c r="K691" s="1" t="s">
        <v>83</v>
      </c>
      <c r="L691" s="7">
        <v>43399</v>
      </c>
      <c r="M691" s="2">
        <v>15580</v>
      </c>
      <c r="N691" s="2" t="s">
        <v>96</v>
      </c>
      <c r="O691" s="2">
        <f t="shared" si="66"/>
        <v>-15580</v>
      </c>
      <c r="P691" s="2">
        <f t="shared" si="67"/>
        <v>-7685378</v>
      </c>
    </row>
    <row r="692" spans="11:16" ht="20.100000000000001" customHeight="1" x14ac:dyDescent="0.45">
      <c r="K692" s="1" t="s">
        <v>83</v>
      </c>
      <c r="L692" s="7">
        <v>43399</v>
      </c>
      <c r="M692" s="2">
        <v>70230</v>
      </c>
      <c r="N692" s="2" t="s">
        <v>17</v>
      </c>
      <c r="O692" s="2">
        <f t="shared" si="66"/>
        <v>-70230</v>
      </c>
      <c r="P692" s="2">
        <f t="shared" si="67"/>
        <v>-7755608</v>
      </c>
    </row>
    <row r="693" spans="11:16" ht="20.100000000000001" customHeight="1" x14ac:dyDescent="0.45">
      <c r="K693" s="1" t="s">
        <v>83</v>
      </c>
      <c r="L693" s="7">
        <v>43399</v>
      </c>
      <c r="M693" s="2">
        <v>36245</v>
      </c>
      <c r="N693" s="2" t="s">
        <v>58</v>
      </c>
      <c r="O693" s="2">
        <f t="shared" si="66"/>
        <v>-36245</v>
      </c>
      <c r="P693" s="2">
        <f t="shared" si="67"/>
        <v>-7791853</v>
      </c>
    </row>
    <row r="694" spans="11:16" ht="20.100000000000001" customHeight="1" x14ac:dyDescent="0.45">
      <c r="K694" s="1" t="s">
        <v>83</v>
      </c>
      <c r="L694" s="7">
        <v>43399</v>
      </c>
      <c r="M694" s="2">
        <v>330</v>
      </c>
      <c r="N694" s="2" t="s">
        <v>88</v>
      </c>
      <c r="O694" s="2">
        <f>-M694</f>
        <v>-330</v>
      </c>
      <c r="P694" s="2">
        <f>P693-M694</f>
        <v>-7792183</v>
      </c>
    </row>
    <row r="695" spans="11:16" ht="20.100000000000001" customHeight="1" x14ac:dyDescent="0.45">
      <c r="K695" s="1" t="s">
        <v>83</v>
      </c>
      <c r="L695" s="7">
        <v>44861</v>
      </c>
      <c r="M695" s="2">
        <v>68604</v>
      </c>
      <c r="N695" s="2" t="s">
        <v>97</v>
      </c>
      <c r="O695" s="2">
        <f t="shared" ref="O695:O698" si="68">-M695</f>
        <v>-68604</v>
      </c>
      <c r="P695" s="2">
        <f t="shared" ref="P695:P698" si="69">P694-M695</f>
        <v>-7860787</v>
      </c>
    </row>
    <row r="696" spans="11:16" ht="20.100000000000001" customHeight="1" x14ac:dyDescent="0.45">
      <c r="K696" s="1" t="s">
        <v>83</v>
      </c>
      <c r="L696" s="7">
        <v>44861</v>
      </c>
      <c r="M696" s="2">
        <v>1120</v>
      </c>
      <c r="N696" s="2" t="s">
        <v>98</v>
      </c>
      <c r="O696" s="2">
        <f t="shared" si="68"/>
        <v>-1120</v>
      </c>
      <c r="P696" s="2">
        <f t="shared" si="69"/>
        <v>-7861907</v>
      </c>
    </row>
    <row r="697" spans="11:16" ht="20.100000000000001" customHeight="1" x14ac:dyDescent="0.45">
      <c r="K697" s="1" t="s">
        <v>83</v>
      </c>
      <c r="L697" s="7">
        <v>44861</v>
      </c>
      <c r="M697" s="2">
        <v>10000</v>
      </c>
      <c r="N697" s="2" t="s">
        <v>99</v>
      </c>
      <c r="O697" s="2">
        <f t="shared" si="68"/>
        <v>-10000</v>
      </c>
      <c r="P697" s="2">
        <f t="shared" si="69"/>
        <v>-7871907</v>
      </c>
    </row>
    <row r="698" spans="11:16" ht="20.100000000000001" customHeight="1" x14ac:dyDescent="0.45">
      <c r="K698" s="1" t="s">
        <v>83</v>
      </c>
      <c r="L698" s="7">
        <v>44861</v>
      </c>
      <c r="M698" s="2">
        <v>6600</v>
      </c>
      <c r="N698" s="2" t="s">
        <v>100</v>
      </c>
      <c r="O698" s="2">
        <f t="shared" si="68"/>
        <v>-6600</v>
      </c>
      <c r="P698" s="2">
        <f t="shared" si="69"/>
        <v>-7878507</v>
      </c>
    </row>
    <row r="699" spans="11:16" ht="20.100000000000001" customHeight="1" x14ac:dyDescent="0.45">
      <c r="K699" s="1" t="s">
        <v>83</v>
      </c>
      <c r="L699" s="7">
        <v>44861</v>
      </c>
      <c r="M699" s="2">
        <v>34720</v>
      </c>
      <c r="N699" s="2" t="s">
        <v>101</v>
      </c>
      <c r="O699" s="2">
        <f>-M699</f>
        <v>-34720</v>
      </c>
      <c r="P699" s="2">
        <f>P698-M699</f>
        <v>-7913227</v>
      </c>
    </row>
    <row r="700" spans="11:16" ht="20.100000000000001" customHeight="1" x14ac:dyDescent="0.45">
      <c r="K700" s="1" t="s">
        <v>83</v>
      </c>
      <c r="L700" s="7">
        <v>44862</v>
      </c>
      <c r="M700" s="2">
        <v>421</v>
      </c>
      <c r="N700" s="2" t="s">
        <v>102</v>
      </c>
      <c r="O700" s="2">
        <f t="shared" ref="O700:O703" si="70">-M700</f>
        <v>-421</v>
      </c>
      <c r="P700" s="2">
        <f t="shared" ref="P700:P703" si="71">P699-M700</f>
        <v>-7913648</v>
      </c>
    </row>
    <row r="701" spans="11:16" ht="20.100000000000001" customHeight="1" x14ac:dyDescent="0.45">
      <c r="K701" s="1" t="s">
        <v>83</v>
      </c>
      <c r="L701" s="7">
        <v>44862</v>
      </c>
      <c r="M701" s="2">
        <v>53020</v>
      </c>
      <c r="N701" s="2" t="s">
        <v>103</v>
      </c>
      <c r="O701" s="2">
        <f t="shared" si="70"/>
        <v>-53020</v>
      </c>
      <c r="P701" s="2">
        <f t="shared" si="71"/>
        <v>-7966668</v>
      </c>
    </row>
    <row r="702" spans="11:16" ht="20.100000000000001" customHeight="1" x14ac:dyDescent="0.45">
      <c r="K702" s="1" t="s">
        <v>83</v>
      </c>
      <c r="L702" s="7">
        <v>44862</v>
      </c>
      <c r="M702" s="2">
        <v>223850</v>
      </c>
      <c r="N702" s="2" t="s">
        <v>104</v>
      </c>
      <c r="O702" s="2">
        <f t="shared" si="70"/>
        <v>-223850</v>
      </c>
      <c r="P702" s="2">
        <f t="shared" si="71"/>
        <v>-8190518</v>
      </c>
    </row>
    <row r="703" spans="11:16" ht="20.100000000000001" customHeight="1" x14ac:dyDescent="0.45">
      <c r="K703" s="1" t="s">
        <v>83</v>
      </c>
      <c r="L703" s="7">
        <v>44862</v>
      </c>
      <c r="M703" s="2">
        <v>550</v>
      </c>
      <c r="N703" s="2" t="s">
        <v>88</v>
      </c>
      <c r="O703" s="2">
        <f t="shared" si="70"/>
        <v>-550</v>
      </c>
      <c r="P703" s="2">
        <f t="shared" si="71"/>
        <v>-8191068</v>
      </c>
    </row>
    <row r="704" spans="11:16" ht="20.100000000000001" customHeight="1" x14ac:dyDescent="0.45">
      <c r="K704" s="1" t="s">
        <v>83</v>
      </c>
      <c r="L704" s="7">
        <v>44862</v>
      </c>
      <c r="M704" s="2">
        <v>87200</v>
      </c>
      <c r="N704" s="2" t="s">
        <v>85</v>
      </c>
      <c r="O704" s="2">
        <f>-M704</f>
        <v>-87200</v>
      </c>
      <c r="P704" s="2">
        <f>P703-M704</f>
        <v>-8278268</v>
      </c>
    </row>
    <row r="705" spans="11:18" ht="20.100000000000001" customHeight="1" x14ac:dyDescent="0.45">
      <c r="K705" s="1" t="s">
        <v>83</v>
      </c>
      <c r="L705" s="7">
        <v>44865</v>
      </c>
      <c r="M705" s="2">
        <v>3500</v>
      </c>
      <c r="N705" s="2" t="s">
        <v>105</v>
      </c>
      <c r="O705" s="2">
        <f t="shared" ref="O705:O708" si="72">-M705</f>
        <v>-3500</v>
      </c>
      <c r="P705" s="2">
        <f t="shared" ref="P705:P708" si="73">P704-M705</f>
        <v>-8281768</v>
      </c>
    </row>
    <row r="706" spans="11:18" ht="20.100000000000001" customHeight="1" x14ac:dyDescent="0.45">
      <c r="K706" s="1" t="s">
        <v>83</v>
      </c>
      <c r="L706" s="7">
        <v>44865</v>
      </c>
      <c r="M706" s="2">
        <v>82393</v>
      </c>
      <c r="N706" s="2" t="s">
        <v>106</v>
      </c>
      <c r="O706" s="2">
        <f t="shared" si="72"/>
        <v>-82393</v>
      </c>
      <c r="P706" s="2">
        <f t="shared" si="73"/>
        <v>-8364161</v>
      </c>
    </row>
    <row r="707" spans="11:18" ht="20.100000000000001" customHeight="1" x14ac:dyDescent="0.45">
      <c r="K707" s="1" t="s">
        <v>83</v>
      </c>
      <c r="L707" s="7">
        <v>44865</v>
      </c>
      <c r="M707" s="2">
        <v>820512</v>
      </c>
      <c r="N707" s="2" t="s">
        <v>33</v>
      </c>
      <c r="O707" s="2">
        <f t="shared" si="72"/>
        <v>-820512</v>
      </c>
      <c r="P707" s="2">
        <f t="shared" si="73"/>
        <v>-9184673</v>
      </c>
    </row>
    <row r="708" spans="11:18" ht="20.100000000000001" customHeight="1" x14ac:dyDescent="0.45">
      <c r="K708" s="1" t="s">
        <v>83</v>
      </c>
      <c r="L708" s="7">
        <v>44865</v>
      </c>
      <c r="M708" s="2">
        <v>2328</v>
      </c>
      <c r="N708" s="2" t="s">
        <v>6</v>
      </c>
      <c r="O708" s="2">
        <f t="shared" si="72"/>
        <v>-2328</v>
      </c>
      <c r="P708" s="2">
        <f t="shared" si="73"/>
        <v>-9187001</v>
      </c>
    </row>
    <row r="709" spans="11:18" ht="20.100000000000001" customHeight="1" x14ac:dyDescent="0.45">
      <c r="K709" s="1" t="s">
        <v>83</v>
      </c>
      <c r="L709" s="7">
        <v>44865</v>
      </c>
      <c r="M709" s="2">
        <v>29937</v>
      </c>
      <c r="N709" s="2" t="s">
        <v>107</v>
      </c>
      <c r="O709" s="2">
        <f>-M709</f>
        <v>-29937</v>
      </c>
      <c r="P709" s="2">
        <f>P708-M709</f>
        <v>-9216938</v>
      </c>
    </row>
    <row r="710" spans="11:18" ht="20.100000000000001" customHeight="1" x14ac:dyDescent="0.45">
      <c r="K710" s="1" t="s">
        <v>83</v>
      </c>
      <c r="L710" s="7">
        <v>44865</v>
      </c>
      <c r="M710" s="2">
        <v>110</v>
      </c>
      <c r="N710" s="2" t="s">
        <v>88</v>
      </c>
      <c r="O710" s="2">
        <f t="shared" ref="O710:O714" si="74">-M710</f>
        <v>-110</v>
      </c>
      <c r="P710" s="2">
        <f t="shared" ref="P710:P714" si="75">P709-M710</f>
        <v>-9217048</v>
      </c>
    </row>
    <row r="711" spans="11:18" ht="20.100000000000001" customHeight="1" x14ac:dyDescent="0.45">
      <c r="K711" s="1" t="s">
        <v>83</v>
      </c>
      <c r="L711" s="7">
        <v>44865</v>
      </c>
      <c r="M711" s="2">
        <v>15000</v>
      </c>
      <c r="N711" s="2" t="s">
        <v>68</v>
      </c>
      <c r="O711" s="2">
        <f t="shared" si="74"/>
        <v>-15000</v>
      </c>
      <c r="P711" s="2">
        <f t="shared" si="75"/>
        <v>-9232048</v>
      </c>
    </row>
    <row r="712" spans="11:18" ht="20.100000000000001" customHeight="1" x14ac:dyDescent="0.45">
      <c r="K712" s="1" t="s">
        <v>83</v>
      </c>
      <c r="L712" s="7">
        <v>44865</v>
      </c>
      <c r="M712" s="2">
        <v>110</v>
      </c>
      <c r="N712" s="2" t="s">
        <v>88</v>
      </c>
      <c r="O712" s="2">
        <f t="shared" si="74"/>
        <v>-110</v>
      </c>
      <c r="P712" s="2">
        <f t="shared" si="75"/>
        <v>-9232158</v>
      </c>
    </row>
    <row r="713" spans="11:18" ht="20.100000000000001" customHeight="1" x14ac:dyDescent="0.45">
      <c r="K713" s="1" t="s">
        <v>83</v>
      </c>
      <c r="L713" s="7">
        <v>44865</v>
      </c>
      <c r="M713" s="2">
        <v>61776</v>
      </c>
      <c r="N713" t="s">
        <v>104</v>
      </c>
      <c r="O713" s="2">
        <f t="shared" si="74"/>
        <v>-61776</v>
      </c>
      <c r="P713" s="2">
        <f t="shared" si="75"/>
        <v>-9293934</v>
      </c>
    </row>
    <row r="714" spans="11:18" ht="20.100000000000001" customHeight="1" x14ac:dyDescent="0.45">
      <c r="K714" s="1" t="s">
        <v>83</v>
      </c>
      <c r="L714" s="7">
        <v>44865</v>
      </c>
      <c r="M714" s="2">
        <v>550</v>
      </c>
      <c r="N714" t="s">
        <v>52</v>
      </c>
      <c r="O714" s="2">
        <f t="shared" si="74"/>
        <v>-550</v>
      </c>
      <c r="P714" s="2">
        <f t="shared" si="75"/>
        <v>-9294484</v>
      </c>
    </row>
    <row r="715" spans="11:18" ht="20.100000000000001" customHeight="1" x14ac:dyDescent="0.45">
      <c r="Q715" s="2"/>
      <c r="R715" s="2"/>
    </row>
    <row r="716" spans="11:18" ht="20.100000000000001" customHeight="1" x14ac:dyDescent="0.45">
      <c r="Q716" s="2"/>
      <c r="R716" s="2"/>
    </row>
    <row r="717" spans="11:18" ht="20.100000000000001" customHeight="1" x14ac:dyDescent="0.45">
      <c r="K717" s="1" t="s">
        <v>83</v>
      </c>
      <c r="L717" s="7">
        <v>44851</v>
      </c>
      <c r="M717" s="2">
        <v>71640</v>
      </c>
      <c r="N717" s="2" t="s">
        <v>108</v>
      </c>
      <c r="O717" s="2">
        <f>-M717</f>
        <v>-71640</v>
      </c>
      <c r="P717" s="2">
        <f>O717</f>
        <v>-71640</v>
      </c>
    </row>
    <row r="718" spans="11:18" ht="20.100000000000001" customHeight="1" x14ac:dyDescent="0.45">
      <c r="K718" s="1" t="s">
        <v>83</v>
      </c>
      <c r="L718" s="7">
        <v>44851</v>
      </c>
      <c r="M718" s="2">
        <v>550</v>
      </c>
      <c r="N718" s="2" t="s">
        <v>88</v>
      </c>
      <c r="O718" s="2">
        <f t="shared" ref="O718:O747" si="76">-M718</f>
        <v>-550</v>
      </c>
      <c r="P718" s="2">
        <f t="shared" ref="P718:P724" si="77">P717-M718</f>
        <v>-72190</v>
      </c>
    </row>
    <row r="719" spans="11:18" ht="20.100000000000001" customHeight="1" x14ac:dyDescent="0.45">
      <c r="K719" s="1" t="s">
        <v>83</v>
      </c>
      <c r="L719" s="7">
        <v>44851</v>
      </c>
      <c r="M719" s="2">
        <v>90307</v>
      </c>
      <c r="N719" s="2" t="s">
        <v>109</v>
      </c>
      <c r="O719" s="2">
        <f t="shared" si="76"/>
        <v>-90307</v>
      </c>
      <c r="P719" s="2">
        <f t="shared" si="77"/>
        <v>-162497</v>
      </c>
    </row>
    <row r="720" spans="11:18" ht="20.100000000000001" customHeight="1" x14ac:dyDescent="0.45">
      <c r="K720" s="1" t="s">
        <v>83</v>
      </c>
      <c r="L720" s="7">
        <v>44851</v>
      </c>
      <c r="M720" s="2">
        <v>550</v>
      </c>
      <c r="N720" s="2" t="s">
        <v>88</v>
      </c>
      <c r="O720" s="2">
        <f t="shared" si="76"/>
        <v>-550</v>
      </c>
      <c r="P720" s="2">
        <f t="shared" si="77"/>
        <v>-163047</v>
      </c>
    </row>
    <row r="721" spans="11:16" ht="20.100000000000001" customHeight="1" x14ac:dyDescent="0.45">
      <c r="K721" s="1" t="s">
        <v>83</v>
      </c>
      <c r="L721" s="7">
        <v>44851</v>
      </c>
      <c r="M721" s="2">
        <v>33448</v>
      </c>
      <c r="N721" s="2" t="s">
        <v>10</v>
      </c>
      <c r="O721" s="2">
        <f t="shared" si="76"/>
        <v>-33448</v>
      </c>
      <c r="P721" s="2">
        <f t="shared" si="77"/>
        <v>-196495</v>
      </c>
    </row>
    <row r="722" spans="11:16" ht="20.100000000000001" customHeight="1" x14ac:dyDescent="0.45">
      <c r="K722" s="1" t="s">
        <v>83</v>
      </c>
      <c r="L722" s="7">
        <v>44851</v>
      </c>
      <c r="M722" s="2">
        <v>550</v>
      </c>
      <c r="N722" s="2" t="s">
        <v>88</v>
      </c>
      <c r="O722" s="2">
        <f t="shared" si="76"/>
        <v>-550</v>
      </c>
      <c r="P722" s="2">
        <f t="shared" si="77"/>
        <v>-197045</v>
      </c>
    </row>
    <row r="723" spans="11:16" ht="20.100000000000001" customHeight="1" x14ac:dyDescent="0.45">
      <c r="K723" s="1" t="s">
        <v>83</v>
      </c>
      <c r="L723" s="7">
        <v>44851</v>
      </c>
      <c r="M723" s="2">
        <v>292770</v>
      </c>
      <c r="N723" s="2" t="s">
        <v>110</v>
      </c>
      <c r="O723" s="2">
        <f t="shared" si="76"/>
        <v>-292770</v>
      </c>
      <c r="P723" s="2">
        <f t="shared" si="77"/>
        <v>-489815</v>
      </c>
    </row>
    <row r="724" spans="11:16" ht="20.100000000000001" customHeight="1" x14ac:dyDescent="0.45">
      <c r="K724" s="1" t="s">
        <v>83</v>
      </c>
      <c r="L724" s="7">
        <v>44851</v>
      </c>
      <c r="M724" s="2">
        <v>330</v>
      </c>
      <c r="N724" s="2" t="s">
        <v>88</v>
      </c>
      <c r="O724" s="2">
        <f t="shared" si="76"/>
        <v>-330</v>
      </c>
      <c r="P724" s="2">
        <f t="shared" si="77"/>
        <v>-490145</v>
      </c>
    </row>
    <row r="725" spans="11:16" ht="20.100000000000001" customHeight="1" x14ac:dyDescent="0.45">
      <c r="K725" s="1" t="s">
        <v>83</v>
      </c>
      <c r="L725" s="7">
        <v>44851</v>
      </c>
      <c r="M725" s="2">
        <v>48070</v>
      </c>
      <c r="N725" s="2" t="s">
        <v>111</v>
      </c>
      <c r="O725" s="2">
        <f t="shared" si="76"/>
        <v>-48070</v>
      </c>
      <c r="P725" s="2">
        <f>P724+O725</f>
        <v>-538215</v>
      </c>
    </row>
    <row r="726" spans="11:16" ht="20.100000000000001" customHeight="1" x14ac:dyDescent="0.45">
      <c r="K726" s="1" t="s">
        <v>83</v>
      </c>
      <c r="L726" s="7">
        <v>44851</v>
      </c>
      <c r="M726" s="2">
        <v>330</v>
      </c>
      <c r="N726" s="2" t="s">
        <v>88</v>
      </c>
      <c r="O726" s="2">
        <f t="shared" si="76"/>
        <v>-330</v>
      </c>
      <c r="P726" s="2">
        <f t="shared" ref="P726" si="78">P725+O726</f>
        <v>-538545</v>
      </c>
    </row>
    <row r="727" spans="11:16" ht="20.100000000000001" customHeight="1" x14ac:dyDescent="0.45">
      <c r="K727" s="1" t="s">
        <v>83</v>
      </c>
      <c r="L727" s="7">
        <v>44851</v>
      </c>
      <c r="M727" s="2">
        <v>65450</v>
      </c>
      <c r="N727" s="2" t="s">
        <v>22</v>
      </c>
      <c r="O727" s="2">
        <f t="shared" si="76"/>
        <v>-65450</v>
      </c>
      <c r="P727" s="2">
        <f>P726+O727</f>
        <v>-603995</v>
      </c>
    </row>
    <row r="728" spans="11:16" ht="20.100000000000001" customHeight="1" x14ac:dyDescent="0.45">
      <c r="K728" s="1" t="s">
        <v>83</v>
      </c>
      <c r="L728" s="7">
        <v>44851</v>
      </c>
      <c r="M728" s="2">
        <v>550</v>
      </c>
      <c r="N728" s="2" t="s">
        <v>88</v>
      </c>
      <c r="O728" s="2">
        <f t="shared" si="76"/>
        <v>-550</v>
      </c>
      <c r="P728" s="2">
        <f>P727+O728</f>
        <v>-604545</v>
      </c>
    </row>
    <row r="729" spans="11:16" ht="20.100000000000001" customHeight="1" x14ac:dyDescent="0.45">
      <c r="K729" s="1" t="s">
        <v>83</v>
      </c>
      <c r="L729" s="7">
        <v>44851</v>
      </c>
      <c r="M729" s="2">
        <v>20955</v>
      </c>
      <c r="N729" s="2" t="s">
        <v>76</v>
      </c>
      <c r="O729" s="2">
        <f t="shared" si="76"/>
        <v>-20955</v>
      </c>
      <c r="P729" s="2">
        <f t="shared" ref="P729:P732" si="79">P728+O729</f>
        <v>-625500</v>
      </c>
    </row>
    <row r="730" spans="11:16" ht="20.100000000000001" customHeight="1" x14ac:dyDescent="0.45">
      <c r="K730" s="1" t="s">
        <v>83</v>
      </c>
      <c r="L730" s="7">
        <v>44851</v>
      </c>
      <c r="M730" s="2">
        <v>385</v>
      </c>
      <c r="N730" s="2" t="s">
        <v>88</v>
      </c>
      <c r="O730" s="2">
        <f t="shared" si="76"/>
        <v>-385</v>
      </c>
      <c r="P730" s="2">
        <f t="shared" si="79"/>
        <v>-625885</v>
      </c>
    </row>
    <row r="731" spans="11:16" ht="20.100000000000001" customHeight="1" x14ac:dyDescent="0.45">
      <c r="K731" s="1" t="s">
        <v>83</v>
      </c>
      <c r="L731" s="7">
        <v>44851</v>
      </c>
      <c r="M731" s="2">
        <v>13827</v>
      </c>
      <c r="N731" s="2" t="s">
        <v>78</v>
      </c>
      <c r="O731" s="2">
        <f t="shared" si="76"/>
        <v>-13827</v>
      </c>
      <c r="P731" s="2">
        <f t="shared" si="79"/>
        <v>-639712</v>
      </c>
    </row>
    <row r="732" spans="11:16" ht="20.100000000000001" customHeight="1" x14ac:dyDescent="0.45">
      <c r="K732" s="1" t="s">
        <v>83</v>
      </c>
      <c r="L732" s="7">
        <v>44851</v>
      </c>
      <c r="M732" s="2">
        <v>110</v>
      </c>
      <c r="N732" s="2" t="s">
        <v>88</v>
      </c>
      <c r="O732" s="2">
        <f t="shared" si="76"/>
        <v>-110</v>
      </c>
      <c r="P732" s="2">
        <f t="shared" si="79"/>
        <v>-639822</v>
      </c>
    </row>
    <row r="733" spans="11:16" ht="20.100000000000001" customHeight="1" x14ac:dyDescent="0.45">
      <c r="K733" s="1" t="s">
        <v>83</v>
      </c>
      <c r="L733" s="7">
        <v>44851</v>
      </c>
      <c r="M733" s="2">
        <v>35970</v>
      </c>
      <c r="N733" s="2" t="s">
        <v>79</v>
      </c>
      <c r="O733" s="2">
        <f t="shared" si="76"/>
        <v>-35970</v>
      </c>
      <c r="P733" s="2">
        <f>P732+O733</f>
        <v>-675792</v>
      </c>
    </row>
    <row r="734" spans="11:16" ht="20.100000000000001" customHeight="1" x14ac:dyDescent="0.45">
      <c r="K734" s="1" t="s">
        <v>83</v>
      </c>
      <c r="L734" s="7">
        <v>44851</v>
      </c>
      <c r="M734" s="2">
        <v>330</v>
      </c>
      <c r="N734" s="2" t="s">
        <v>88</v>
      </c>
      <c r="O734" s="2">
        <f t="shared" si="76"/>
        <v>-330</v>
      </c>
      <c r="P734" s="2">
        <f t="shared" ref="P734" si="80">P733+O734</f>
        <v>-676122</v>
      </c>
    </row>
    <row r="735" spans="11:16" ht="20.100000000000001" customHeight="1" x14ac:dyDescent="0.45">
      <c r="K735" s="1" t="s">
        <v>83</v>
      </c>
      <c r="L735" s="7">
        <v>44851</v>
      </c>
      <c r="M735" s="2">
        <v>42570</v>
      </c>
      <c r="N735" s="2" t="s">
        <v>112</v>
      </c>
      <c r="O735" s="2">
        <f t="shared" si="76"/>
        <v>-42570</v>
      </c>
      <c r="P735" s="2">
        <f>P734+O735</f>
        <v>-718692</v>
      </c>
    </row>
    <row r="736" spans="11:16" ht="20.100000000000001" customHeight="1" x14ac:dyDescent="0.45">
      <c r="K736" s="1" t="s">
        <v>83</v>
      </c>
      <c r="L736" s="7">
        <v>44851</v>
      </c>
      <c r="M736" s="2">
        <v>330</v>
      </c>
      <c r="N736" s="2" t="s">
        <v>88</v>
      </c>
      <c r="O736" s="2">
        <f t="shared" si="76"/>
        <v>-330</v>
      </c>
      <c r="P736" s="2">
        <f>P735+O736</f>
        <v>-719022</v>
      </c>
    </row>
    <row r="737" spans="11:18" ht="20.100000000000001" customHeight="1" x14ac:dyDescent="0.45">
      <c r="K737" s="1" t="s">
        <v>83</v>
      </c>
      <c r="L737" s="7">
        <v>44851</v>
      </c>
      <c r="M737" s="2">
        <v>26015</v>
      </c>
      <c r="N737" s="2" t="s">
        <v>113</v>
      </c>
      <c r="O737" s="2">
        <f t="shared" si="76"/>
        <v>-26015</v>
      </c>
      <c r="P737" s="2">
        <f t="shared" ref="P737" si="81">P736+O737</f>
        <v>-745037</v>
      </c>
    </row>
    <row r="738" spans="11:18" ht="20.100000000000001" customHeight="1" x14ac:dyDescent="0.45">
      <c r="K738" s="1" t="s">
        <v>83</v>
      </c>
      <c r="L738" s="7">
        <v>44851</v>
      </c>
      <c r="M738" s="2">
        <v>385</v>
      </c>
      <c r="N738" s="2" t="s">
        <v>88</v>
      </c>
      <c r="O738" s="2">
        <f t="shared" si="76"/>
        <v>-385</v>
      </c>
      <c r="P738" s="2">
        <f>P737+O738</f>
        <v>-745422</v>
      </c>
    </row>
    <row r="739" spans="11:18" ht="20.100000000000001" customHeight="1" x14ac:dyDescent="0.45">
      <c r="K739" s="1" t="s">
        <v>83</v>
      </c>
      <c r="L739" s="7">
        <v>44851</v>
      </c>
      <c r="M739" s="2">
        <v>17215</v>
      </c>
      <c r="N739" s="2" t="s">
        <v>114</v>
      </c>
      <c r="O739" s="2">
        <f t="shared" si="76"/>
        <v>-17215</v>
      </c>
      <c r="P739" s="2">
        <f t="shared" ref="P739" si="82">P738+O739</f>
        <v>-762637</v>
      </c>
    </row>
    <row r="740" spans="11:18" ht="20.100000000000001" customHeight="1" x14ac:dyDescent="0.45">
      <c r="K740" s="1" t="s">
        <v>83</v>
      </c>
      <c r="L740" s="7">
        <v>44851</v>
      </c>
      <c r="M740" s="2">
        <v>385</v>
      </c>
      <c r="N740" s="2" t="s">
        <v>88</v>
      </c>
      <c r="O740" s="2">
        <f t="shared" si="76"/>
        <v>-385</v>
      </c>
      <c r="P740" s="2">
        <f>P739+O740</f>
        <v>-763022</v>
      </c>
    </row>
    <row r="741" spans="11:18" ht="20.100000000000001" customHeight="1" x14ac:dyDescent="0.45">
      <c r="K741" s="1" t="s">
        <v>83</v>
      </c>
      <c r="L741" s="7">
        <v>44851</v>
      </c>
      <c r="M741" s="2">
        <v>5500</v>
      </c>
      <c r="N741" s="2" t="s">
        <v>14</v>
      </c>
      <c r="O741" s="2">
        <f t="shared" si="76"/>
        <v>-5500</v>
      </c>
      <c r="P741" s="2">
        <f t="shared" ref="P741:P744" si="83">P740+O741</f>
        <v>-768522</v>
      </c>
    </row>
    <row r="742" spans="11:18" ht="20.100000000000001" customHeight="1" x14ac:dyDescent="0.45">
      <c r="K742" s="1" t="s">
        <v>83</v>
      </c>
      <c r="L742" s="7">
        <v>44851</v>
      </c>
      <c r="M742" s="2">
        <v>385</v>
      </c>
      <c r="N742" s="2" t="s">
        <v>88</v>
      </c>
      <c r="O742" s="2">
        <f t="shared" si="76"/>
        <v>-385</v>
      </c>
      <c r="P742" s="2">
        <f t="shared" si="83"/>
        <v>-768907</v>
      </c>
    </row>
    <row r="743" spans="11:18" ht="20.100000000000001" customHeight="1" x14ac:dyDescent="0.45">
      <c r="K743" s="1" t="s">
        <v>83</v>
      </c>
      <c r="L743" s="7">
        <v>44851</v>
      </c>
      <c r="M743" s="2">
        <v>94358</v>
      </c>
      <c r="N743" s="2" t="s">
        <v>115</v>
      </c>
      <c r="O743" s="2">
        <f t="shared" si="76"/>
        <v>-94358</v>
      </c>
      <c r="P743" s="2">
        <f t="shared" si="83"/>
        <v>-863265</v>
      </c>
    </row>
    <row r="744" spans="11:18" ht="20.100000000000001" customHeight="1" x14ac:dyDescent="0.45">
      <c r="K744" s="1" t="s">
        <v>83</v>
      </c>
      <c r="L744" s="7">
        <v>44851</v>
      </c>
      <c r="M744" s="2">
        <v>330</v>
      </c>
      <c r="N744" s="2" t="s">
        <v>88</v>
      </c>
      <c r="O744" s="2">
        <f t="shared" si="76"/>
        <v>-330</v>
      </c>
      <c r="P744" s="2">
        <f t="shared" si="83"/>
        <v>-863595</v>
      </c>
    </row>
    <row r="745" spans="11:18" ht="20.100000000000001" customHeight="1" x14ac:dyDescent="0.45">
      <c r="K745" s="1" t="s">
        <v>83</v>
      </c>
      <c r="L745" s="7">
        <v>44851</v>
      </c>
      <c r="M745" s="2">
        <v>31350</v>
      </c>
      <c r="N745" s="2" t="s">
        <v>116</v>
      </c>
      <c r="O745" s="2">
        <f t="shared" si="76"/>
        <v>-31350</v>
      </c>
      <c r="P745" s="2">
        <f>P744+O745</f>
        <v>-894945</v>
      </c>
    </row>
    <row r="746" spans="11:18" ht="20.100000000000001" customHeight="1" x14ac:dyDescent="0.45">
      <c r="K746" s="1" t="s">
        <v>83</v>
      </c>
      <c r="L746" s="7">
        <v>44851</v>
      </c>
      <c r="M746" s="2">
        <v>330</v>
      </c>
      <c r="N746" s="2" t="s">
        <v>88</v>
      </c>
      <c r="O746" s="2">
        <f t="shared" si="76"/>
        <v>-330</v>
      </c>
      <c r="P746" s="2">
        <f t="shared" ref="P746" si="84">P745+O746</f>
        <v>-895275</v>
      </c>
    </row>
    <row r="747" spans="11:18" ht="20.100000000000001" customHeight="1" x14ac:dyDescent="0.45">
      <c r="K747" s="1" t="s">
        <v>83</v>
      </c>
      <c r="L747" s="7">
        <v>44851</v>
      </c>
      <c r="M747" s="2">
        <v>550</v>
      </c>
      <c r="N747" s="2" t="s">
        <v>88</v>
      </c>
      <c r="O747" s="2">
        <f t="shared" si="76"/>
        <v>-550</v>
      </c>
      <c r="P747" s="2">
        <f>P746+O747</f>
        <v>-895825</v>
      </c>
    </row>
    <row r="748" spans="11:18" ht="20.100000000000001" customHeight="1" x14ac:dyDescent="0.45">
      <c r="R748" s="2"/>
    </row>
    <row r="749" spans="11:18" ht="20.100000000000001" customHeight="1" x14ac:dyDescent="0.45"/>
    <row r="750" spans="11:18" ht="20.100000000000001" customHeight="1" x14ac:dyDescent="0.45"/>
    <row r="751" spans="11:18" ht="20.100000000000001" customHeight="1" x14ac:dyDescent="0.45"/>
    <row r="752" spans="11:18" ht="20.100000000000001" customHeight="1" x14ac:dyDescent="0.45"/>
    <row r="753" ht="20.100000000000001" customHeight="1" x14ac:dyDescent="0.45"/>
    <row r="754" ht="20.100000000000001" customHeight="1" x14ac:dyDescent="0.45"/>
    <row r="755" ht="20.100000000000001" customHeight="1" x14ac:dyDescent="0.45"/>
    <row r="756" ht="20.100000000000001" customHeight="1" x14ac:dyDescent="0.45"/>
    <row r="757" ht="20.100000000000001" customHeight="1" x14ac:dyDescent="0.45"/>
    <row r="758" ht="20.100000000000001" customHeight="1" x14ac:dyDescent="0.45"/>
    <row r="759" ht="20.100000000000001" customHeight="1" x14ac:dyDescent="0.45"/>
    <row r="760" ht="20.100000000000001" customHeight="1" x14ac:dyDescent="0.45"/>
    <row r="761" ht="20.100000000000001" customHeight="1" x14ac:dyDescent="0.45"/>
    <row r="762" ht="20.100000000000001" customHeight="1" x14ac:dyDescent="0.45"/>
    <row r="763" ht="20.100000000000001" customHeight="1" x14ac:dyDescent="0.45"/>
    <row r="764" ht="20.100000000000001" customHeight="1" x14ac:dyDescent="0.45"/>
    <row r="765" ht="20.100000000000001" customHeight="1" x14ac:dyDescent="0.45"/>
    <row r="766" ht="20.100000000000001" customHeight="1" x14ac:dyDescent="0.45"/>
    <row r="767" ht="20.100000000000001" customHeight="1" x14ac:dyDescent="0.45"/>
    <row r="768" ht="20.100000000000001" customHeight="1" x14ac:dyDescent="0.45"/>
    <row r="769" ht="20.100000000000001" customHeight="1" x14ac:dyDescent="0.45"/>
    <row r="770" ht="20.100000000000001" customHeight="1" x14ac:dyDescent="0.45"/>
    <row r="771" ht="20.100000000000001" customHeight="1" x14ac:dyDescent="0.45"/>
    <row r="772" ht="20.100000000000001" customHeight="1" x14ac:dyDescent="0.45"/>
    <row r="773" ht="20.100000000000001" customHeight="1" x14ac:dyDescent="0.45"/>
    <row r="774" ht="20.100000000000001" customHeight="1" x14ac:dyDescent="0.45"/>
    <row r="775" ht="20.100000000000001" customHeight="1" x14ac:dyDescent="0.45"/>
    <row r="776" ht="20.100000000000001" customHeight="1" x14ac:dyDescent="0.45"/>
    <row r="777" ht="20.100000000000001" customHeight="1" x14ac:dyDescent="0.45"/>
    <row r="778" ht="20.100000000000001" customHeight="1" x14ac:dyDescent="0.45"/>
    <row r="779" ht="20.100000000000001" customHeight="1" x14ac:dyDescent="0.45"/>
    <row r="780" ht="20.100000000000001" customHeight="1" x14ac:dyDescent="0.45"/>
    <row r="781" ht="20.100000000000001" customHeight="1" x14ac:dyDescent="0.45"/>
    <row r="782" ht="20.100000000000001" customHeight="1" x14ac:dyDescent="0.45"/>
    <row r="783" ht="20.100000000000001" customHeight="1" x14ac:dyDescent="0.45"/>
    <row r="784" ht="20.100000000000001" customHeight="1" x14ac:dyDescent="0.45"/>
    <row r="785" spans="11:18" ht="20.100000000000001" customHeight="1" x14ac:dyDescent="0.45"/>
    <row r="786" spans="11:18" ht="20.100000000000001" customHeight="1" x14ac:dyDescent="0.45"/>
    <row r="787" spans="11:18" ht="20.100000000000001" customHeight="1" x14ac:dyDescent="0.45"/>
    <row r="788" spans="11:18" ht="20.100000000000001" customHeight="1" x14ac:dyDescent="0.45"/>
    <row r="789" spans="11:18" ht="20.100000000000001" customHeight="1" x14ac:dyDescent="0.45"/>
    <row r="790" spans="11:18" ht="20.100000000000001" customHeight="1" x14ac:dyDescent="0.45"/>
    <row r="791" spans="11:18" ht="20.100000000000001" customHeight="1" x14ac:dyDescent="0.45"/>
    <row r="792" spans="11:18" ht="20.100000000000001" customHeight="1" x14ac:dyDescent="0.45">
      <c r="K792" s="1" t="s">
        <v>83</v>
      </c>
      <c r="L792" s="7">
        <v>44851</v>
      </c>
      <c r="M792" s="2"/>
      <c r="O792" s="2">
        <v>3369300</v>
      </c>
      <c r="P792" s="2" t="s">
        <v>117</v>
      </c>
      <c r="Q792" s="2">
        <f>M792-O792</f>
        <v>-3369300</v>
      </c>
      <c r="R792" s="2">
        <f>P746+Q792</f>
        <v>-4264575</v>
      </c>
    </row>
    <row r="793" spans="11:18" ht="20.100000000000001" customHeight="1" x14ac:dyDescent="0.45"/>
    <row r="794" spans="11:18" ht="20.100000000000001" customHeight="1" x14ac:dyDescent="0.45"/>
    <row r="795" spans="11:18" ht="20.100000000000001" customHeight="1" x14ac:dyDescent="0.45"/>
    <row r="796" spans="11:18" ht="20.100000000000001" customHeight="1" x14ac:dyDescent="0.45"/>
    <row r="797" spans="11:18" ht="20.100000000000001" customHeight="1" x14ac:dyDescent="0.45"/>
    <row r="798" spans="11:18" ht="20.100000000000001" customHeight="1" x14ac:dyDescent="0.45"/>
    <row r="799" spans="11:18" ht="20.100000000000001" customHeight="1" x14ac:dyDescent="0.45"/>
    <row r="800" spans="11:18" ht="20.100000000000001" customHeight="1" x14ac:dyDescent="0.45"/>
    <row r="801" spans="12:12" ht="20.100000000000001" customHeight="1" x14ac:dyDescent="0.45"/>
    <row r="802" spans="12:12" ht="20.100000000000001" customHeight="1" x14ac:dyDescent="0.45"/>
    <row r="803" spans="12:12" ht="20.100000000000001" customHeight="1" x14ac:dyDescent="0.45"/>
    <row r="804" spans="12:12" ht="20.100000000000001" customHeight="1" x14ac:dyDescent="0.45"/>
    <row r="805" spans="12:12" ht="20.100000000000001" customHeight="1" x14ac:dyDescent="0.45"/>
    <row r="806" spans="12:12" ht="20.100000000000001" customHeight="1" x14ac:dyDescent="0.45"/>
    <row r="807" spans="12:12" ht="20.100000000000001" customHeight="1" x14ac:dyDescent="0.45"/>
    <row r="808" spans="12:12" ht="20.100000000000001" customHeight="1" x14ac:dyDescent="0.45"/>
    <row r="809" spans="12:12" ht="20.100000000000001" customHeight="1" x14ac:dyDescent="0.45"/>
    <row r="810" spans="12:12" ht="20.100000000000001" customHeight="1" x14ac:dyDescent="0.45"/>
    <row r="811" spans="12:12" ht="20.100000000000001" customHeight="1" x14ac:dyDescent="0.45"/>
    <row r="812" spans="12:12" ht="20.100000000000001" customHeight="1" x14ac:dyDescent="0.45"/>
    <row r="813" spans="12:12" ht="20.100000000000001" customHeight="1" x14ac:dyDescent="0.45"/>
    <row r="814" spans="12:12" ht="20.100000000000001" customHeight="1" x14ac:dyDescent="0.45"/>
    <row r="815" spans="12:12" ht="20.100000000000001" customHeight="1" x14ac:dyDescent="0.45"/>
    <row r="816" spans="12:12" ht="20.100000000000001" customHeight="1" x14ac:dyDescent="0.45">
      <c r="L816" s="2"/>
    </row>
    <row r="817" spans="10:16" ht="20.100000000000001" customHeight="1" x14ac:dyDescent="0.45">
      <c r="L817" s="2"/>
    </row>
    <row r="818" spans="10:16" ht="20.100000000000001" customHeight="1" x14ac:dyDescent="0.45">
      <c r="L818" s="2"/>
    </row>
    <row r="819" spans="10:16" ht="20.100000000000001" customHeight="1" x14ac:dyDescent="0.45"/>
    <row r="820" spans="10:16" ht="20.100000000000001" customHeight="1" x14ac:dyDescent="0.45">
      <c r="O820" s="2"/>
      <c r="P820" s="2"/>
    </row>
    <row r="821" spans="10:16" ht="20.100000000000001" customHeight="1" x14ac:dyDescent="0.45"/>
    <row r="822" spans="10:16" ht="20.100000000000001" customHeight="1" x14ac:dyDescent="0.45"/>
    <row r="823" spans="10:16" ht="20.100000000000001" customHeight="1" x14ac:dyDescent="0.45"/>
    <row r="824" spans="10:16" ht="20.100000000000001" customHeight="1" x14ac:dyDescent="0.45"/>
    <row r="825" spans="10:16" ht="20.100000000000001" customHeight="1" x14ac:dyDescent="0.45"/>
    <row r="826" spans="10:16" ht="20.100000000000001" customHeight="1" x14ac:dyDescent="0.45"/>
    <row r="827" spans="10:16" ht="20.100000000000001" customHeight="1" x14ac:dyDescent="0.45"/>
    <row r="828" spans="10:16" ht="20.100000000000001" customHeight="1" x14ac:dyDescent="0.45">
      <c r="J828" s="8"/>
    </row>
    <row r="829" spans="10:16" ht="20.100000000000001" customHeight="1" x14ac:dyDescent="0.45"/>
    <row r="830" spans="10:16" ht="20.100000000000001" customHeight="1" x14ac:dyDescent="0.45"/>
    <row r="831" spans="10:16" ht="20.100000000000001" customHeight="1" x14ac:dyDescent="0.45"/>
    <row r="832" spans="10:16" ht="20.100000000000001" customHeight="1" x14ac:dyDescent="0.45"/>
    <row r="833" spans="9:11" ht="20.100000000000001" customHeight="1" x14ac:dyDescent="0.45"/>
    <row r="834" spans="9:11" ht="20.100000000000001" customHeight="1" x14ac:dyDescent="0.45"/>
    <row r="835" spans="9:11" ht="20.100000000000001" customHeight="1" x14ac:dyDescent="0.45"/>
    <row r="836" spans="9:11" ht="20.100000000000001" customHeight="1" x14ac:dyDescent="0.45"/>
    <row r="837" spans="9:11" ht="20.100000000000001" customHeight="1" x14ac:dyDescent="0.45"/>
    <row r="838" spans="9:11" ht="20.100000000000001" customHeight="1" x14ac:dyDescent="0.45"/>
    <row r="839" spans="9:11" ht="20.100000000000001" customHeight="1" x14ac:dyDescent="0.45">
      <c r="I839" s="2"/>
    </row>
    <row r="840" spans="9:11" ht="20.100000000000001" customHeight="1" x14ac:dyDescent="0.45"/>
    <row r="841" spans="9:11" ht="20.100000000000001" customHeight="1" x14ac:dyDescent="0.45"/>
    <row r="842" spans="9:11" ht="20.100000000000001" customHeight="1" x14ac:dyDescent="0.45"/>
    <row r="843" spans="9:11" ht="20.100000000000001" customHeight="1" x14ac:dyDescent="0.45"/>
    <row r="844" spans="9:11" ht="20.100000000000001" customHeight="1" x14ac:dyDescent="0.45"/>
    <row r="845" spans="9:11" ht="20.100000000000001" customHeight="1" x14ac:dyDescent="0.45"/>
    <row r="846" spans="9:11" ht="20.100000000000001" customHeight="1" x14ac:dyDescent="0.45">
      <c r="K846" s="2"/>
    </row>
    <row r="847" spans="9:11" ht="20.100000000000001" customHeight="1" x14ac:dyDescent="0.45"/>
    <row r="848" spans="9:11" ht="20.100000000000001" customHeight="1" x14ac:dyDescent="0.45"/>
    <row r="849" spans="11:11" ht="20.100000000000001" customHeight="1" x14ac:dyDescent="0.45"/>
    <row r="850" spans="11:11" ht="20.100000000000001" customHeight="1" x14ac:dyDescent="0.45">
      <c r="K850" s="9"/>
    </row>
    <row r="851" spans="11:11" ht="20.100000000000001" customHeight="1" x14ac:dyDescent="0.45">
      <c r="K851" s="9"/>
    </row>
    <row r="852" spans="11:11" ht="20.100000000000001" customHeight="1" x14ac:dyDescent="0.45"/>
    <row r="853" spans="11:11" ht="20.100000000000001" customHeight="1" x14ac:dyDescent="0.45"/>
    <row r="854" spans="11:11" ht="20.100000000000001" customHeight="1" x14ac:dyDescent="0.45"/>
    <row r="855" spans="11:11" ht="20.100000000000001" customHeight="1" x14ac:dyDescent="0.45"/>
    <row r="856" spans="11:11" ht="20.100000000000001" customHeight="1" x14ac:dyDescent="0.45"/>
    <row r="857" spans="11:11" ht="20.100000000000001" customHeight="1" x14ac:dyDescent="0.45"/>
    <row r="858" spans="11:11" ht="20.100000000000001" customHeight="1" x14ac:dyDescent="0.45"/>
    <row r="859" spans="11:11" ht="20.100000000000001" customHeight="1" x14ac:dyDescent="0.45"/>
    <row r="860" spans="11:11" ht="20.100000000000001" customHeight="1" x14ac:dyDescent="0.45"/>
    <row r="861" spans="11:11" ht="20.100000000000001" customHeight="1" x14ac:dyDescent="0.45"/>
    <row r="862" spans="11:11" ht="20.100000000000001" customHeight="1" x14ac:dyDescent="0.45"/>
    <row r="863" spans="11:11" ht="20.100000000000001" customHeight="1" x14ac:dyDescent="0.45"/>
    <row r="864" spans="11:11" ht="20.100000000000001" customHeight="1" x14ac:dyDescent="0.45"/>
    <row r="865" spans="12:16" ht="20.100000000000001" customHeight="1" x14ac:dyDescent="0.45"/>
    <row r="866" spans="12:16" ht="20.100000000000001" customHeight="1" x14ac:dyDescent="0.45"/>
    <row r="867" spans="12:16" ht="20.100000000000001" customHeight="1" x14ac:dyDescent="0.45"/>
    <row r="868" spans="12:16" ht="20.100000000000001" customHeight="1" x14ac:dyDescent="0.45">
      <c r="L868" s="2"/>
      <c r="N868" s="3"/>
      <c r="O868" s="3"/>
      <c r="P868" s="2"/>
    </row>
    <row r="869" spans="12:16" ht="20.100000000000001" customHeight="1" x14ac:dyDescent="0.45"/>
    <row r="870" spans="12:16" ht="20.100000000000001" customHeight="1" x14ac:dyDescent="0.45"/>
    <row r="871" spans="12:16" ht="20.100000000000001" customHeight="1" x14ac:dyDescent="0.45"/>
    <row r="872" spans="12:16" ht="20.100000000000001" customHeight="1" x14ac:dyDescent="0.45"/>
    <row r="873" spans="12:16" ht="20.100000000000001" customHeight="1" x14ac:dyDescent="0.45"/>
    <row r="874" spans="12:16" ht="20.100000000000001" customHeight="1" x14ac:dyDescent="0.45"/>
    <row r="875" spans="12:16" ht="20.100000000000001" customHeight="1" x14ac:dyDescent="0.45"/>
    <row r="876" spans="12:16" ht="20.100000000000001" customHeight="1" x14ac:dyDescent="0.45"/>
    <row r="877" spans="12:16" ht="20.100000000000001" customHeight="1" x14ac:dyDescent="0.45"/>
    <row r="878" spans="12:16" ht="20.100000000000001" customHeight="1" x14ac:dyDescent="0.45"/>
    <row r="879" spans="12:16" ht="20.100000000000001" customHeight="1" x14ac:dyDescent="0.45"/>
    <row r="880" spans="12:16" ht="20.100000000000001" customHeight="1" x14ac:dyDescent="0.45"/>
    <row r="881" spans="11:11" ht="20.100000000000001" customHeight="1" x14ac:dyDescent="0.45">
      <c r="K881" s="2">
        <v>133011757</v>
      </c>
    </row>
    <row r="882" spans="11:11" ht="20.100000000000001" customHeight="1" x14ac:dyDescent="0.45">
      <c r="K882" s="2">
        <v>98400000</v>
      </c>
    </row>
    <row r="883" spans="11:11" ht="20.100000000000001" customHeight="1" x14ac:dyDescent="0.45">
      <c r="K883" s="2">
        <f>K881-K882</f>
        <v>34611757</v>
      </c>
    </row>
    <row r="884" spans="11:11" ht="20.100000000000001" customHeight="1" x14ac:dyDescent="0.45">
      <c r="K884" s="2">
        <v>7035600</v>
      </c>
    </row>
    <row r="885" spans="11:11" ht="20.100000000000001" customHeight="1" x14ac:dyDescent="0.45">
      <c r="K885" s="8">
        <v>5990765</v>
      </c>
    </row>
    <row r="886" spans="11:11" ht="20.100000000000001" customHeight="1" x14ac:dyDescent="0.45">
      <c r="K886" s="8">
        <v>5173201</v>
      </c>
    </row>
    <row r="887" spans="11:11" ht="20.100000000000001" customHeight="1" x14ac:dyDescent="0.45">
      <c r="K887" s="8">
        <f>SUM(K884:K886)</f>
        <v>18199566</v>
      </c>
    </row>
    <row r="888" spans="11:11" ht="20.100000000000001" customHeight="1" x14ac:dyDescent="0.45"/>
    <row r="889" spans="11:11" ht="20.100000000000001" customHeight="1" x14ac:dyDescent="0.45">
      <c r="K889" s="8">
        <f>K883-K887</f>
        <v>16412191</v>
      </c>
    </row>
    <row r="890" spans="11:11" ht="20.100000000000001" customHeight="1" x14ac:dyDescent="0.45"/>
    <row r="891" spans="11:11" ht="20.100000000000001" customHeight="1" x14ac:dyDescent="0.45"/>
    <row r="892" spans="11:11" ht="20.100000000000001" customHeight="1" x14ac:dyDescent="0.45"/>
    <row r="893" spans="11:11" ht="20.100000000000001" customHeight="1" x14ac:dyDescent="0.45"/>
    <row r="894" spans="11:11" ht="20.100000000000001" customHeight="1" x14ac:dyDescent="0.45"/>
    <row r="895" spans="11:11" ht="20.100000000000001" customHeight="1" x14ac:dyDescent="0.45"/>
    <row r="896" spans="11:11" ht="20.100000000000001" customHeight="1" x14ac:dyDescent="0.45"/>
    <row r="897" spans="9:17" ht="20.100000000000001" customHeight="1" x14ac:dyDescent="0.45"/>
    <row r="898" spans="9:17" ht="20.100000000000001" customHeight="1" x14ac:dyDescent="0.45">
      <c r="K898" s="7"/>
    </row>
    <row r="899" spans="9:17" ht="20.100000000000001" customHeight="1" x14ac:dyDescent="0.45">
      <c r="I899" s="2"/>
      <c r="Q899" s="2"/>
    </row>
    <row r="900" spans="9:17" ht="20.100000000000001" customHeight="1" x14ac:dyDescent="0.45"/>
    <row r="901" spans="9:17" ht="20.100000000000001" customHeight="1" x14ac:dyDescent="0.45"/>
    <row r="902" spans="9:17" ht="20.100000000000001" customHeight="1" x14ac:dyDescent="0.45"/>
    <row r="903" spans="9:17" ht="20.100000000000001" customHeight="1" x14ac:dyDescent="0.45"/>
    <row r="904" spans="9:17" ht="20.100000000000001" customHeight="1" x14ac:dyDescent="0.45"/>
    <row r="905" spans="9:17" ht="20.100000000000001" customHeight="1" x14ac:dyDescent="0.45"/>
    <row r="906" spans="9:17" ht="20.100000000000001" customHeight="1" x14ac:dyDescent="0.45"/>
    <row r="907" spans="9:17" ht="20.100000000000001" customHeight="1" x14ac:dyDescent="0.45"/>
    <row r="908" spans="9:17" ht="20.100000000000001" customHeight="1" x14ac:dyDescent="0.45"/>
    <row r="909" spans="9:17" ht="20.100000000000001" customHeight="1" x14ac:dyDescent="0.45"/>
    <row r="910" spans="9:17" ht="20.100000000000001" customHeight="1" x14ac:dyDescent="0.45"/>
    <row r="911" spans="9:17" ht="20.100000000000001" customHeight="1" x14ac:dyDescent="0.45"/>
    <row r="912" spans="9:17" ht="20.100000000000001" customHeight="1" x14ac:dyDescent="0.45"/>
    <row r="913" spans="10:10" ht="20.100000000000001" customHeight="1" x14ac:dyDescent="0.45"/>
    <row r="914" spans="10:10" ht="20.100000000000001" customHeight="1" x14ac:dyDescent="0.45"/>
    <row r="915" spans="10:10" ht="20.100000000000001" customHeight="1" x14ac:dyDescent="0.45"/>
    <row r="916" spans="10:10" ht="20.100000000000001" customHeight="1" x14ac:dyDescent="0.45"/>
    <row r="917" spans="10:10" ht="20.100000000000001" customHeight="1" x14ac:dyDescent="0.45"/>
    <row r="918" spans="10:10" ht="20.100000000000001" customHeight="1" x14ac:dyDescent="0.45"/>
    <row r="919" spans="10:10" ht="20.100000000000001" customHeight="1" x14ac:dyDescent="0.45"/>
    <row r="920" spans="10:10" ht="20.100000000000001" customHeight="1" x14ac:dyDescent="0.45"/>
    <row r="921" spans="10:10" ht="20.100000000000001" customHeight="1" x14ac:dyDescent="0.45"/>
    <row r="922" spans="10:10" ht="20.100000000000001" customHeight="1" x14ac:dyDescent="0.45"/>
    <row r="923" spans="10:10" ht="20.100000000000001" customHeight="1" x14ac:dyDescent="0.45"/>
    <row r="924" spans="10:10" ht="20.100000000000001" customHeight="1" x14ac:dyDescent="0.45">
      <c r="J924" s="7"/>
    </row>
    <row r="925" spans="10:10" ht="20.100000000000001" customHeight="1" x14ac:dyDescent="0.45">
      <c r="J925" s="7"/>
    </row>
    <row r="926" spans="10:10" ht="20.100000000000001" customHeight="1" x14ac:dyDescent="0.45"/>
    <row r="927" spans="10:10" ht="20.100000000000001" customHeight="1" x14ac:dyDescent="0.45"/>
    <row r="928" spans="10:10" ht="20.100000000000001" customHeight="1" x14ac:dyDescent="0.45"/>
    <row r="929" spans="12:12" ht="20.100000000000001" customHeight="1" x14ac:dyDescent="0.45"/>
    <row r="930" spans="12:12" ht="20.100000000000001" customHeight="1" x14ac:dyDescent="0.45"/>
    <row r="931" spans="12:12" ht="20.100000000000001" customHeight="1" x14ac:dyDescent="0.45"/>
    <row r="932" spans="12:12" ht="20.100000000000001" customHeight="1" x14ac:dyDescent="0.45"/>
    <row r="933" spans="12:12" ht="20.100000000000001" customHeight="1" x14ac:dyDescent="0.45">
      <c r="L933" s="2"/>
    </row>
    <row r="934" spans="12:12" ht="20.100000000000001" customHeight="1" x14ac:dyDescent="0.45">
      <c r="L934" s="2"/>
    </row>
    <row r="935" spans="12:12" ht="20.100000000000001" customHeight="1" x14ac:dyDescent="0.45"/>
    <row r="936" spans="12:12" ht="20.100000000000001" customHeight="1" x14ac:dyDescent="0.45"/>
    <row r="937" spans="12:12" ht="20.100000000000001" customHeight="1" x14ac:dyDescent="0.45"/>
    <row r="938" spans="12:12" ht="20.100000000000001" customHeight="1" x14ac:dyDescent="0.45"/>
    <row r="939" spans="12:12" ht="20.100000000000001" customHeight="1" x14ac:dyDescent="0.45"/>
    <row r="940" spans="12:12" ht="20.100000000000001" customHeight="1" x14ac:dyDescent="0.45"/>
    <row r="941" spans="12:12" ht="20.100000000000001" customHeight="1" x14ac:dyDescent="0.45"/>
    <row r="942" spans="12:12" ht="20.100000000000001" customHeight="1" x14ac:dyDescent="0.45"/>
    <row r="943" spans="12:12" ht="20.100000000000001" customHeight="1" x14ac:dyDescent="0.45"/>
    <row r="944" spans="12:12" ht="20.100000000000001" customHeight="1" x14ac:dyDescent="0.45"/>
    <row r="945" spans="10:10" ht="20.100000000000001" customHeight="1" x14ac:dyDescent="0.45"/>
    <row r="946" spans="10:10" ht="20.100000000000001" customHeight="1" x14ac:dyDescent="0.45"/>
    <row r="947" spans="10:10" ht="20.100000000000001" customHeight="1" x14ac:dyDescent="0.45"/>
    <row r="948" spans="10:10" ht="20.100000000000001" customHeight="1" x14ac:dyDescent="0.45"/>
    <row r="949" spans="10:10" ht="20.100000000000001" customHeight="1" x14ac:dyDescent="0.45"/>
    <row r="950" spans="10:10" ht="20.100000000000001" customHeight="1" x14ac:dyDescent="0.45"/>
    <row r="951" spans="10:10" ht="20.100000000000001" customHeight="1" x14ac:dyDescent="0.45"/>
    <row r="952" spans="10:10" ht="20.100000000000001" customHeight="1" x14ac:dyDescent="0.45"/>
    <row r="953" spans="10:10" ht="20.100000000000001" customHeight="1" x14ac:dyDescent="0.45"/>
    <row r="954" spans="10:10" ht="20.100000000000001" customHeight="1" x14ac:dyDescent="0.45">
      <c r="J954" s="2"/>
    </row>
    <row r="955" spans="10:10" ht="20.100000000000001" customHeight="1" x14ac:dyDescent="0.45"/>
    <row r="956" spans="10:10" ht="20.100000000000001" customHeight="1" x14ac:dyDescent="0.45"/>
    <row r="957" spans="10:10" ht="20.100000000000001" customHeight="1" x14ac:dyDescent="0.45"/>
    <row r="958" spans="10:10" ht="20.100000000000001" customHeight="1" x14ac:dyDescent="0.45"/>
    <row r="959" spans="10:10" ht="20.100000000000001" customHeight="1" x14ac:dyDescent="0.45"/>
    <row r="960" spans="10:10" ht="20.100000000000001" customHeight="1" x14ac:dyDescent="0.45"/>
    <row r="961" spans="10:12" ht="20.100000000000001" customHeight="1" x14ac:dyDescent="0.45"/>
    <row r="962" spans="10:12" ht="20.100000000000001" customHeight="1" x14ac:dyDescent="0.45"/>
    <row r="963" spans="10:12" ht="20.100000000000001" customHeight="1" x14ac:dyDescent="0.45">
      <c r="K963" s="2"/>
    </row>
    <row r="964" spans="10:12" ht="20.100000000000001" customHeight="1" x14ac:dyDescent="0.45">
      <c r="K964" s="2"/>
      <c r="L964" s="25"/>
    </row>
    <row r="965" spans="10:12" ht="20.100000000000001" customHeight="1" x14ac:dyDescent="0.45">
      <c r="L965" s="25"/>
    </row>
    <row r="966" spans="10:12" ht="20.100000000000001" customHeight="1" x14ac:dyDescent="0.45">
      <c r="L966" s="25"/>
    </row>
    <row r="967" spans="10:12" ht="20.100000000000001" customHeight="1" x14ac:dyDescent="0.45">
      <c r="L967" s="25"/>
    </row>
    <row r="968" spans="10:12" ht="20.100000000000001" customHeight="1" x14ac:dyDescent="0.45">
      <c r="L968" s="25"/>
    </row>
    <row r="969" spans="10:12" ht="20.100000000000001" customHeight="1" x14ac:dyDescent="0.45">
      <c r="L969" s="25"/>
    </row>
    <row r="970" spans="10:12" ht="20.100000000000001" customHeight="1" x14ac:dyDescent="0.45">
      <c r="L970" s="25"/>
    </row>
    <row r="971" spans="10:12" ht="20.100000000000001" customHeight="1" x14ac:dyDescent="0.45">
      <c r="L971" s="25"/>
    </row>
    <row r="972" spans="10:12" ht="20.100000000000001" customHeight="1" x14ac:dyDescent="0.45">
      <c r="J972" s="1"/>
      <c r="L972" s="25"/>
    </row>
    <row r="973" spans="10:12" ht="20.100000000000001" customHeight="1" x14ac:dyDescent="0.45">
      <c r="L973" s="25"/>
    </row>
    <row r="974" spans="10:12" ht="20.100000000000001" customHeight="1" x14ac:dyDescent="0.45">
      <c r="L974" s="25"/>
    </row>
    <row r="975" spans="10:12" ht="20.100000000000001" customHeight="1" x14ac:dyDescent="0.45">
      <c r="L975" s="25"/>
    </row>
    <row r="976" spans="10:12" ht="20.100000000000001" customHeight="1" x14ac:dyDescent="0.45">
      <c r="L976" s="25"/>
    </row>
    <row r="977" spans="10:12" ht="20.100000000000001" customHeight="1" x14ac:dyDescent="0.45">
      <c r="L977" s="25"/>
    </row>
    <row r="978" spans="10:12" ht="20.100000000000001" customHeight="1" x14ac:dyDescent="0.45">
      <c r="L978" s="25"/>
    </row>
    <row r="979" spans="10:12" ht="20.100000000000001" customHeight="1" x14ac:dyDescent="0.45">
      <c r="L979" s="25"/>
    </row>
    <row r="980" spans="10:12" ht="20.100000000000001" customHeight="1" x14ac:dyDescent="0.45">
      <c r="K980" s="25"/>
      <c r="L980" s="25"/>
    </row>
    <row r="981" spans="10:12" ht="20.100000000000001" customHeight="1" x14ac:dyDescent="0.45">
      <c r="K981" s="25"/>
      <c r="L981" s="25"/>
    </row>
    <row r="982" spans="10:12" ht="20.100000000000001" customHeight="1" x14ac:dyDescent="0.45">
      <c r="K982" s="25"/>
      <c r="L982" s="25"/>
    </row>
    <row r="983" spans="10:12" ht="20.100000000000001" customHeight="1" x14ac:dyDescent="0.45">
      <c r="K983" s="25"/>
      <c r="L983" s="25"/>
    </row>
    <row r="984" spans="10:12" ht="20.100000000000001" customHeight="1" x14ac:dyDescent="0.45">
      <c r="K984" s="25"/>
      <c r="L984" s="25"/>
    </row>
    <row r="985" spans="10:12" ht="20.100000000000001" customHeight="1" x14ac:dyDescent="0.45">
      <c r="K985" s="25"/>
    </row>
    <row r="986" spans="10:12" ht="20.100000000000001" customHeight="1" x14ac:dyDescent="0.45">
      <c r="K986" s="25"/>
    </row>
    <row r="987" spans="10:12" ht="20.100000000000001" customHeight="1" x14ac:dyDescent="0.45">
      <c r="K987" s="25"/>
    </row>
    <row r="988" spans="10:12" ht="20.100000000000001" customHeight="1" x14ac:dyDescent="0.45">
      <c r="K988" s="25"/>
    </row>
    <row r="989" spans="10:12" ht="20.100000000000001" customHeight="1" x14ac:dyDescent="0.45">
      <c r="J989" s="8"/>
      <c r="K989" s="25"/>
    </row>
    <row r="990" spans="10:12" ht="20.100000000000001" customHeight="1" x14ac:dyDescent="0.45">
      <c r="J990" s="8"/>
      <c r="K990" s="25"/>
    </row>
    <row r="991" spans="10:12" ht="20.100000000000001" customHeight="1" x14ac:dyDescent="0.45">
      <c r="K991" s="25"/>
    </row>
    <row r="992" spans="10:12" ht="20.100000000000001" customHeight="1" x14ac:dyDescent="0.45">
      <c r="K992" s="25"/>
    </row>
    <row r="993" spans="9:11" ht="20.100000000000001" customHeight="1" x14ac:dyDescent="0.45">
      <c r="K993" s="25"/>
    </row>
    <row r="994" spans="9:11" ht="20.100000000000001" customHeight="1" x14ac:dyDescent="0.45"/>
    <row r="995" spans="9:11" ht="20.100000000000001" customHeight="1" x14ac:dyDescent="0.45"/>
    <row r="996" spans="9:11" ht="20.100000000000001" customHeight="1" x14ac:dyDescent="0.45"/>
    <row r="997" spans="9:11" ht="20.100000000000001" customHeight="1" x14ac:dyDescent="0.45"/>
    <row r="998" spans="9:11" ht="20.100000000000001" customHeight="1" x14ac:dyDescent="0.45"/>
    <row r="999" spans="9:11" ht="20.100000000000001" customHeight="1" x14ac:dyDescent="0.45"/>
    <row r="1000" spans="9:11" ht="20.100000000000001" customHeight="1" x14ac:dyDescent="0.45"/>
    <row r="1001" spans="9:11" ht="20.100000000000001" customHeight="1" x14ac:dyDescent="0.45"/>
    <row r="1002" spans="9:11" ht="20.100000000000001" customHeight="1" x14ac:dyDescent="0.45"/>
    <row r="1003" spans="9:11" ht="20.100000000000001" customHeight="1" x14ac:dyDescent="0.45"/>
    <row r="1004" spans="9:11" ht="20.100000000000001" customHeight="1" x14ac:dyDescent="0.45"/>
    <row r="1005" spans="9:11" ht="20.100000000000001" customHeight="1" x14ac:dyDescent="0.45"/>
    <row r="1007" spans="9:11" ht="20.100000000000001" customHeight="1" x14ac:dyDescent="0.45">
      <c r="I1007" s="1"/>
    </row>
    <row r="1008" spans="9:11" ht="20.100000000000001" customHeight="1" x14ac:dyDescent="0.45"/>
    <row r="1009" spans="9:9" ht="20.100000000000001" customHeight="1" x14ac:dyDescent="0.45">
      <c r="I1009" s="26"/>
    </row>
    <row r="1010" spans="9:9" ht="20.100000000000001" customHeight="1" x14ac:dyDescent="0.45"/>
    <row r="1011" spans="9:9" ht="20.100000000000001" customHeight="1" x14ac:dyDescent="0.45">
      <c r="I1011" s="26"/>
    </row>
    <row r="1012" spans="9:9" ht="20.100000000000001" customHeight="1" x14ac:dyDescent="0.45">
      <c r="I1012" s="26"/>
    </row>
    <row r="1013" spans="9:9" ht="20.100000000000001" customHeight="1" x14ac:dyDescent="0.45">
      <c r="I1013" s="26"/>
    </row>
    <row r="1014" spans="9:9" ht="20.100000000000001" customHeight="1" x14ac:dyDescent="0.45"/>
    <row r="1015" spans="9:9" ht="20.100000000000001" customHeight="1" x14ac:dyDescent="0.45">
      <c r="I1015" s="26"/>
    </row>
    <row r="1016" spans="9:9" ht="20.100000000000001" customHeight="1" x14ac:dyDescent="0.45">
      <c r="I1016" s="26"/>
    </row>
    <row r="1017" spans="9:9" ht="20.100000000000001" customHeight="1" x14ac:dyDescent="0.45">
      <c r="I1017" s="26"/>
    </row>
    <row r="1018" spans="9:9" ht="20.100000000000001" customHeight="1" x14ac:dyDescent="0.45">
      <c r="I1018" s="26"/>
    </row>
    <row r="1019" spans="9:9" ht="20.100000000000001" customHeight="1" x14ac:dyDescent="0.45"/>
    <row r="1020" spans="9:9" ht="20.100000000000001" customHeight="1" x14ac:dyDescent="0.45">
      <c r="I1020" s="26"/>
    </row>
    <row r="1021" spans="9:9" ht="20.100000000000001" customHeight="1" x14ac:dyDescent="0.45">
      <c r="I1021" s="26"/>
    </row>
    <row r="1022" spans="9:9" ht="20.100000000000001" customHeight="1" x14ac:dyDescent="0.45"/>
    <row r="1023" spans="9:9" ht="20.100000000000001" customHeight="1" x14ac:dyDescent="0.45">
      <c r="I1023" s="26"/>
    </row>
    <row r="1024" spans="9:9" ht="20.100000000000001" customHeight="1" x14ac:dyDescent="0.45"/>
    <row r="1025" spans="9:9" ht="20.100000000000001" customHeight="1" x14ac:dyDescent="0.45"/>
    <row r="1026" spans="9:9" ht="20.100000000000001" customHeight="1" x14ac:dyDescent="0.45">
      <c r="I1026" s="26"/>
    </row>
    <row r="1027" spans="9:9" ht="20.100000000000001" customHeight="1" x14ac:dyDescent="0.45">
      <c r="I1027" s="26"/>
    </row>
    <row r="1028" spans="9:9" ht="20.100000000000001" customHeight="1" x14ac:dyDescent="0.45">
      <c r="I1028" s="26"/>
    </row>
    <row r="1029" spans="9:9" ht="20.100000000000001" customHeight="1" x14ac:dyDescent="0.45">
      <c r="I1029" s="26"/>
    </row>
    <row r="1030" spans="9:9" ht="20.100000000000001" customHeight="1" x14ac:dyDescent="0.45">
      <c r="I1030" s="26"/>
    </row>
    <row r="1031" spans="9:9" ht="20.100000000000001" customHeight="1" x14ac:dyDescent="0.45">
      <c r="I1031" s="26"/>
    </row>
    <row r="1032" spans="9:9" ht="20.100000000000001" customHeight="1" x14ac:dyDescent="0.45">
      <c r="I1032" s="26"/>
    </row>
    <row r="1033" spans="9:9" ht="20.100000000000001" customHeight="1" x14ac:dyDescent="0.45">
      <c r="I1033" s="26"/>
    </row>
    <row r="1034" spans="9:9" ht="20.100000000000001" customHeight="1" x14ac:dyDescent="0.45">
      <c r="I1034" s="26"/>
    </row>
    <row r="1035" spans="9:9" ht="20.100000000000001" customHeight="1" x14ac:dyDescent="0.45">
      <c r="I1035" s="26"/>
    </row>
    <row r="1036" spans="9:9" ht="20.100000000000001" customHeight="1" x14ac:dyDescent="0.45">
      <c r="I1036" s="26"/>
    </row>
    <row r="1037" spans="9:9" ht="20.100000000000001" customHeight="1" x14ac:dyDescent="0.45">
      <c r="I1037" s="26"/>
    </row>
    <row r="1038" spans="9:9" ht="20.100000000000001" customHeight="1" x14ac:dyDescent="0.45">
      <c r="I1038" s="26"/>
    </row>
    <row r="1039" spans="9:9" ht="20.100000000000001" customHeight="1" x14ac:dyDescent="0.45">
      <c r="I1039" s="26"/>
    </row>
    <row r="1040" spans="9:9" ht="20.100000000000001" customHeight="1" x14ac:dyDescent="0.45">
      <c r="I1040" s="26"/>
    </row>
    <row r="1041" spans="9:9" ht="20.100000000000001" customHeight="1" x14ac:dyDescent="0.45">
      <c r="I1041" s="26"/>
    </row>
    <row r="1042" spans="9:9" ht="20.100000000000001" customHeight="1" x14ac:dyDescent="0.45">
      <c r="I1042" s="26"/>
    </row>
    <row r="1043" spans="9:9" ht="20.100000000000001" customHeight="1" x14ac:dyDescent="0.45">
      <c r="I1043" s="26"/>
    </row>
    <row r="1044" spans="9:9" ht="20.100000000000001" customHeight="1" x14ac:dyDescent="0.45">
      <c r="I1044" s="26"/>
    </row>
    <row r="1045" spans="9:9" ht="20.100000000000001" customHeight="1" x14ac:dyDescent="0.45">
      <c r="I1045" s="26"/>
    </row>
    <row r="1046" spans="9:9" ht="20.100000000000001" customHeight="1" x14ac:dyDescent="0.45">
      <c r="I1046" s="26"/>
    </row>
    <row r="1047" spans="9:9" ht="20.100000000000001" customHeight="1" x14ac:dyDescent="0.45">
      <c r="I1047" s="26"/>
    </row>
    <row r="1048" spans="9:9" ht="20.100000000000001" customHeight="1" x14ac:dyDescent="0.45">
      <c r="I1048" s="26"/>
    </row>
    <row r="1049" spans="9:9" ht="20.100000000000001" customHeight="1" x14ac:dyDescent="0.45">
      <c r="I1049" s="26"/>
    </row>
    <row r="1050" spans="9:9" ht="20.100000000000001" customHeight="1" x14ac:dyDescent="0.45">
      <c r="I1050" s="26"/>
    </row>
    <row r="1051" spans="9:9" ht="20.100000000000001" customHeight="1" x14ac:dyDescent="0.45">
      <c r="I1051" s="26"/>
    </row>
    <row r="1052" spans="9:9" ht="20.100000000000001" customHeight="1" x14ac:dyDescent="0.45"/>
    <row r="1053" spans="9:9" ht="20.100000000000001" customHeight="1" x14ac:dyDescent="0.45">
      <c r="I1053" s="26"/>
    </row>
    <row r="1054" spans="9:9" ht="20.100000000000001" customHeight="1" x14ac:dyDescent="0.45">
      <c r="I1054" s="26"/>
    </row>
    <row r="1055" spans="9:9" ht="20.100000000000001" customHeight="1" x14ac:dyDescent="0.45">
      <c r="I1055" s="26"/>
    </row>
    <row r="1056" spans="9:9" ht="20.100000000000001" customHeight="1" x14ac:dyDescent="0.45"/>
    <row r="1057" spans="9:9" ht="20.100000000000001" customHeight="1" x14ac:dyDescent="0.45">
      <c r="I1057" s="26"/>
    </row>
    <row r="1058" spans="9:9" ht="20.100000000000001" customHeight="1" x14ac:dyDescent="0.45">
      <c r="I1058" s="26"/>
    </row>
    <row r="1059" spans="9:9" ht="20.100000000000001" customHeight="1" x14ac:dyDescent="0.45">
      <c r="I1059" s="26"/>
    </row>
    <row r="1060" spans="9:9" ht="20.100000000000001" customHeight="1" x14ac:dyDescent="0.45">
      <c r="I1060" s="26"/>
    </row>
    <row r="1061" spans="9:9" ht="20.100000000000001" customHeight="1" x14ac:dyDescent="0.45">
      <c r="I1061" s="26"/>
    </row>
    <row r="1062" spans="9:9" ht="20.100000000000001" customHeight="1" x14ac:dyDescent="0.45">
      <c r="I1062" s="26"/>
    </row>
    <row r="1063" spans="9:9" ht="20.100000000000001" customHeight="1" x14ac:dyDescent="0.45">
      <c r="I1063" s="26"/>
    </row>
    <row r="1064" spans="9:9" ht="20.100000000000001" customHeight="1" x14ac:dyDescent="0.45">
      <c r="I1064" s="26"/>
    </row>
    <row r="1065" spans="9:9" ht="20.100000000000001" customHeight="1" x14ac:dyDescent="0.45">
      <c r="I1065" s="26"/>
    </row>
    <row r="1066" spans="9:9" ht="20.100000000000001" customHeight="1" x14ac:dyDescent="0.45">
      <c r="I1066" s="26"/>
    </row>
    <row r="1067" spans="9:9" ht="20.100000000000001" customHeight="1" x14ac:dyDescent="0.45">
      <c r="I1067" s="26"/>
    </row>
    <row r="1068" spans="9:9" ht="20.100000000000001" customHeight="1" x14ac:dyDescent="0.45">
      <c r="I1068" s="26"/>
    </row>
    <row r="1069" spans="9:9" ht="20.100000000000001" customHeight="1" x14ac:dyDescent="0.45">
      <c r="I1069" s="26"/>
    </row>
    <row r="1070" spans="9:9" ht="20.100000000000001" customHeight="1" x14ac:dyDescent="0.45">
      <c r="I1070" s="26"/>
    </row>
    <row r="1071" spans="9:9" ht="20.100000000000001" customHeight="1" x14ac:dyDescent="0.45">
      <c r="I1071" s="26"/>
    </row>
    <row r="1072" spans="9:9" ht="20.100000000000001" customHeight="1" x14ac:dyDescent="0.45">
      <c r="I1072" s="26"/>
    </row>
    <row r="1073" spans="9:15" ht="20.100000000000001" customHeight="1" x14ac:dyDescent="0.45">
      <c r="I1073" s="26"/>
    </row>
    <row r="1074" spans="9:15" ht="20.100000000000001" customHeight="1" x14ac:dyDescent="0.45">
      <c r="I1074" s="26"/>
    </row>
    <row r="1075" spans="9:15" ht="20.100000000000001" customHeight="1" x14ac:dyDescent="0.45">
      <c r="I1075" s="26"/>
    </row>
    <row r="1076" spans="9:15" ht="20.100000000000001" customHeight="1" x14ac:dyDescent="0.45">
      <c r="I1076" s="26"/>
      <c r="M1076" s="9"/>
    </row>
    <row r="1077" spans="9:15" ht="20.100000000000001" customHeight="1" x14ac:dyDescent="0.45">
      <c r="I1077" s="26"/>
    </row>
    <row r="1078" spans="9:15" ht="20.100000000000001" customHeight="1" x14ac:dyDescent="0.45">
      <c r="I1078" s="26"/>
    </row>
    <row r="1079" spans="9:15" ht="20.100000000000001" customHeight="1" x14ac:dyDescent="0.45">
      <c r="I1079" s="26"/>
    </row>
    <row r="1080" spans="9:15" ht="20.100000000000001" customHeight="1" x14ac:dyDescent="0.45">
      <c r="I1080" s="26"/>
    </row>
    <row r="1081" spans="9:15" ht="20.100000000000001" customHeight="1" x14ac:dyDescent="0.45">
      <c r="I1081" s="26"/>
      <c r="M1081" s="27"/>
      <c r="N1081" s="25"/>
      <c r="O1081" s="25"/>
    </row>
    <row r="1082" spans="9:15" ht="20.100000000000001" customHeight="1" x14ac:dyDescent="0.45">
      <c r="M1082" s="27"/>
      <c r="N1082" s="25"/>
      <c r="O1082" s="25"/>
    </row>
    <row r="1083" spans="9:15" ht="20.100000000000001" customHeight="1" x14ac:dyDescent="0.45">
      <c r="I1083" s="26"/>
    </row>
    <row r="1084" spans="9:15" ht="20.100000000000001" customHeight="1" x14ac:dyDescent="0.45">
      <c r="I1084" s="26"/>
    </row>
    <row r="1085" spans="9:15" ht="20.100000000000001" customHeight="1" x14ac:dyDescent="0.45"/>
    <row r="1086" spans="9:15" ht="20.100000000000001" customHeight="1" x14ac:dyDescent="0.45"/>
    <row r="1087" spans="9:15" ht="20.100000000000001" customHeight="1" x14ac:dyDescent="0.45"/>
    <row r="1088" spans="9:15" ht="20.100000000000001" customHeight="1" x14ac:dyDescent="0.45"/>
    <row r="1089" spans="11:17" ht="20.100000000000001" customHeight="1" x14ac:dyDescent="0.45"/>
    <row r="1090" spans="11:17" ht="20.100000000000001" customHeight="1" x14ac:dyDescent="0.45"/>
    <row r="1091" spans="11:17" ht="20.100000000000001" customHeight="1" x14ac:dyDescent="0.45"/>
    <row r="1092" spans="11:17" ht="20.100000000000001" customHeight="1" x14ac:dyDescent="0.45"/>
    <row r="1093" spans="11:17" ht="20.100000000000001" customHeight="1" x14ac:dyDescent="0.45"/>
    <row r="1094" spans="11:17" ht="20.100000000000001" customHeight="1" x14ac:dyDescent="0.45"/>
    <row r="1095" spans="11:17" ht="20.100000000000001" customHeight="1" x14ac:dyDescent="0.45"/>
    <row r="1096" spans="11:17" ht="20.100000000000001" customHeight="1" x14ac:dyDescent="0.45"/>
    <row r="1097" spans="11:17" ht="20.100000000000001" customHeight="1" x14ac:dyDescent="0.45"/>
    <row r="1098" spans="11:17" ht="20.100000000000001" customHeight="1" x14ac:dyDescent="0.45"/>
    <row r="1099" spans="11:17" ht="20.100000000000001" customHeight="1" x14ac:dyDescent="0.45">
      <c r="P1099" s="2"/>
      <c r="Q1099" s="2"/>
    </row>
    <row r="1100" spans="11:17" ht="20.100000000000001" customHeight="1" x14ac:dyDescent="0.45"/>
    <row r="1101" spans="11:17" ht="20.100000000000001" customHeight="1" x14ac:dyDescent="0.45"/>
    <row r="1102" spans="11:17" ht="20.100000000000001" customHeight="1" x14ac:dyDescent="0.45"/>
    <row r="1103" spans="11:17" ht="20.100000000000001" customHeight="1" x14ac:dyDescent="0.45"/>
    <row r="1104" spans="11:17" ht="20.100000000000001" customHeight="1" x14ac:dyDescent="0.45">
      <c r="K1104" s="2"/>
    </row>
    <row r="1105" spans="11:11" ht="20.100000000000001" customHeight="1" x14ac:dyDescent="0.45">
      <c r="K1105" s="2"/>
    </row>
    <row r="1106" spans="11:11" ht="20.100000000000001" customHeight="1" x14ac:dyDescent="0.45">
      <c r="K1106" s="2"/>
    </row>
    <row r="1107" spans="11:11" ht="20.100000000000001" customHeight="1" x14ac:dyDescent="0.45">
      <c r="K1107" s="2"/>
    </row>
    <row r="1108" spans="11:11" ht="20.100000000000001" customHeight="1" x14ac:dyDescent="0.45">
      <c r="K1108" s="2"/>
    </row>
    <row r="1109" spans="11:11" ht="20.100000000000001" customHeight="1" x14ac:dyDescent="0.45"/>
    <row r="1110" spans="11:11" ht="20.100000000000001" customHeight="1" x14ac:dyDescent="0.45"/>
    <row r="1111" spans="11:11" ht="20.100000000000001" customHeight="1" x14ac:dyDescent="0.45">
      <c r="K1111" s="2"/>
    </row>
    <row r="1112" spans="11:11" ht="20.100000000000001" customHeight="1" x14ac:dyDescent="0.45">
      <c r="K1112" s="2"/>
    </row>
    <row r="1113" spans="11:11" ht="20.100000000000001" customHeight="1" x14ac:dyDescent="0.45"/>
    <row r="1114" spans="11:11" ht="20.100000000000001" customHeight="1" x14ac:dyDescent="0.45"/>
    <row r="1115" spans="11:11" ht="20.100000000000001" customHeight="1" x14ac:dyDescent="0.45"/>
    <row r="1116" spans="11:11" ht="20.100000000000001" customHeight="1" x14ac:dyDescent="0.45"/>
    <row r="1117" spans="11:11" ht="20.100000000000001" customHeight="1" x14ac:dyDescent="0.45"/>
    <row r="1118" spans="11:11" ht="20.100000000000001" customHeight="1" x14ac:dyDescent="0.45"/>
    <row r="1119" spans="11:11" ht="20.100000000000001" customHeight="1" x14ac:dyDescent="0.45"/>
    <row r="1120" spans="11:11" ht="20.100000000000001" customHeight="1" x14ac:dyDescent="0.45"/>
    <row r="1121" ht="20.100000000000001" customHeight="1" x14ac:dyDescent="0.45"/>
    <row r="1122" ht="20.100000000000001" customHeight="1" x14ac:dyDescent="0.45"/>
    <row r="1123" ht="20.100000000000001" customHeight="1" x14ac:dyDescent="0.45"/>
    <row r="1124" ht="20.100000000000001" customHeight="1" x14ac:dyDescent="0.45"/>
    <row r="1125" ht="20.100000000000001" customHeight="1" x14ac:dyDescent="0.45"/>
    <row r="1126" ht="20.100000000000001" customHeight="1" x14ac:dyDescent="0.45"/>
    <row r="1127" ht="20.100000000000001" customHeight="1" x14ac:dyDescent="0.45"/>
    <row r="1128" ht="20.100000000000001" customHeight="1" x14ac:dyDescent="0.45"/>
    <row r="1129" ht="20.100000000000001" customHeight="1" x14ac:dyDescent="0.45"/>
    <row r="1130" ht="20.100000000000001" customHeight="1" x14ac:dyDescent="0.45"/>
    <row r="1131" ht="20.100000000000001" customHeight="1" x14ac:dyDescent="0.45"/>
    <row r="1132" ht="20.100000000000001" customHeight="1" x14ac:dyDescent="0.45"/>
    <row r="1133" ht="20.100000000000001" customHeight="1" x14ac:dyDescent="0.45"/>
    <row r="1134" ht="20.100000000000001" customHeight="1" x14ac:dyDescent="0.45"/>
    <row r="1135" ht="20.100000000000001" customHeight="1" x14ac:dyDescent="0.45"/>
    <row r="1136" ht="20.100000000000001" customHeight="1" x14ac:dyDescent="0.45"/>
    <row r="1137" spans="11:17" ht="20.100000000000001" customHeight="1" x14ac:dyDescent="0.45"/>
    <row r="1138" spans="11:17" ht="20.100000000000001" customHeight="1" x14ac:dyDescent="0.45"/>
    <row r="1139" spans="11:17" ht="20.100000000000001" customHeight="1" x14ac:dyDescent="0.45"/>
    <row r="1140" spans="11:17" ht="20.100000000000001" customHeight="1" x14ac:dyDescent="0.45"/>
    <row r="1141" spans="11:17" ht="20.100000000000001" customHeight="1" x14ac:dyDescent="0.45"/>
    <row r="1142" spans="11:17" ht="20.100000000000001" customHeight="1" x14ac:dyDescent="0.45"/>
    <row r="1143" spans="11:17" ht="20.100000000000001" customHeight="1" x14ac:dyDescent="0.45"/>
    <row r="1144" spans="11:17" ht="20.100000000000001" customHeight="1" x14ac:dyDescent="0.45"/>
    <row r="1145" spans="11:17" ht="20.100000000000001" customHeight="1" x14ac:dyDescent="0.45"/>
    <row r="1146" spans="11:17" ht="20.100000000000001" customHeight="1" x14ac:dyDescent="0.45"/>
    <row r="1147" spans="11:17" ht="20.100000000000001" customHeight="1" x14ac:dyDescent="0.45"/>
    <row r="1148" spans="11:17" ht="20.100000000000001" customHeight="1" x14ac:dyDescent="0.45"/>
    <row r="1149" spans="11:17" ht="20.100000000000001" customHeight="1" x14ac:dyDescent="0.45">
      <c r="K1149" s="2"/>
      <c r="Q1149" s="25"/>
    </row>
    <row r="1150" spans="11:17" ht="20.100000000000001" customHeight="1" x14ac:dyDescent="0.45">
      <c r="Q1150" s="25"/>
    </row>
    <row r="1151" spans="11:17" ht="20.100000000000001" customHeight="1" x14ac:dyDescent="0.45">
      <c r="Q1151" s="25"/>
    </row>
    <row r="1152" spans="11:17" ht="20.100000000000001" customHeight="1" x14ac:dyDescent="0.45">
      <c r="P1152" s="2"/>
      <c r="Q1152" s="25"/>
    </row>
    <row r="1153" spans="10:18" ht="20.100000000000001" customHeight="1" x14ac:dyDescent="0.45">
      <c r="Q1153" s="25"/>
    </row>
    <row r="1154" spans="10:18" ht="20.100000000000001" customHeight="1" x14ac:dyDescent="0.45">
      <c r="K1154" s="2"/>
      <c r="Q1154" s="25"/>
    </row>
    <row r="1155" spans="10:18" ht="20.100000000000001" customHeight="1" x14ac:dyDescent="0.45">
      <c r="Q1155" s="25"/>
    </row>
    <row r="1156" spans="10:18" ht="20.100000000000001" customHeight="1" x14ac:dyDescent="0.45"/>
    <row r="1157" spans="10:18" ht="20.100000000000001" customHeight="1" x14ac:dyDescent="0.45"/>
    <row r="1158" spans="10:18" ht="20.100000000000001" customHeight="1" x14ac:dyDescent="0.45"/>
    <row r="1159" spans="10:18" ht="20.100000000000001" customHeight="1" x14ac:dyDescent="0.45"/>
    <row r="1160" spans="10:18" ht="20.100000000000001" customHeight="1" x14ac:dyDescent="0.45"/>
    <row r="1161" spans="10:18" ht="20.100000000000001" customHeight="1" x14ac:dyDescent="0.45">
      <c r="J1161" s="9"/>
    </row>
    <row r="1162" spans="10:18" ht="20.100000000000001" customHeight="1" x14ac:dyDescent="0.45"/>
    <row r="1163" spans="10:18" ht="20.100000000000001" customHeight="1" x14ac:dyDescent="0.45"/>
    <row r="1164" spans="10:18" ht="20.100000000000001" customHeight="1" x14ac:dyDescent="0.45">
      <c r="R1164" s="25"/>
    </row>
    <row r="1165" spans="10:18" ht="20.100000000000001" customHeight="1" x14ac:dyDescent="0.45">
      <c r="J1165" s="7"/>
      <c r="K1165" s="16"/>
      <c r="M1165" s="28"/>
      <c r="N1165" s="3"/>
      <c r="O1165" s="2"/>
      <c r="R1165" s="25"/>
    </row>
    <row r="1166" spans="10:18" ht="20.100000000000001" customHeight="1" x14ac:dyDescent="0.45">
      <c r="R1166" s="25"/>
    </row>
    <row r="1167" spans="10:18" ht="20.100000000000001" customHeight="1" x14ac:dyDescent="0.45">
      <c r="R1167" s="25"/>
    </row>
    <row r="1168" spans="10:18" ht="20.100000000000001" customHeight="1" x14ac:dyDescent="0.45">
      <c r="R1168" s="25"/>
    </row>
    <row r="1169" spans="10:18" ht="20.100000000000001" customHeight="1" x14ac:dyDescent="0.45">
      <c r="R1169" s="25"/>
    </row>
    <row r="1170" spans="10:18" ht="20.100000000000001" customHeight="1" x14ac:dyDescent="0.45">
      <c r="R1170" s="25"/>
    </row>
    <row r="1171" spans="10:18" ht="20.100000000000001" customHeight="1" x14ac:dyDescent="0.45">
      <c r="J1171" s="8"/>
    </row>
    <row r="1172" spans="10:18" ht="20.100000000000001" customHeight="1" x14ac:dyDescent="0.45">
      <c r="J1172" s="8"/>
    </row>
    <row r="1173" spans="10:18" ht="20.100000000000001" customHeight="1" x14ac:dyDescent="0.45"/>
    <row r="1174" spans="10:18" ht="20.100000000000001" customHeight="1" x14ac:dyDescent="0.45"/>
    <row r="1175" spans="10:18" ht="20.100000000000001" customHeight="1" x14ac:dyDescent="0.45"/>
    <row r="1176" spans="10:18" ht="20.100000000000001" customHeight="1" x14ac:dyDescent="0.45"/>
    <row r="1177" spans="10:18" ht="20.100000000000001" customHeight="1" x14ac:dyDescent="0.45"/>
    <row r="1178" spans="10:18" ht="20.100000000000001" customHeight="1" x14ac:dyDescent="0.45"/>
    <row r="1179" spans="10:18" ht="20.100000000000001" customHeight="1" x14ac:dyDescent="0.45"/>
    <row r="1180" spans="10:18" ht="20.100000000000001" customHeight="1" x14ac:dyDescent="0.45"/>
    <row r="1181" spans="10:18" ht="20.100000000000001" customHeight="1" x14ac:dyDescent="0.45"/>
    <row r="1182" spans="10:18" ht="20.100000000000001" customHeight="1" x14ac:dyDescent="0.45"/>
    <row r="1183" spans="10:18" ht="20.100000000000001" customHeight="1" x14ac:dyDescent="0.45"/>
    <row r="1184" spans="10:18" ht="20.100000000000001" customHeight="1" x14ac:dyDescent="0.45"/>
    <row r="1185" ht="20.100000000000001" customHeight="1" x14ac:dyDescent="0.45"/>
    <row r="1186" ht="20.100000000000001" customHeight="1" x14ac:dyDescent="0.45"/>
    <row r="1187" ht="20.100000000000001" customHeight="1" x14ac:dyDescent="0.45"/>
    <row r="1188" ht="20.100000000000001" customHeight="1" x14ac:dyDescent="0.45"/>
    <row r="1189" ht="20.100000000000001" customHeight="1" x14ac:dyDescent="0.45"/>
    <row r="1190" ht="20.100000000000001" customHeight="1" x14ac:dyDescent="0.45"/>
    <row r="1191" ht="20.100000000000001" customHeight="1" x14ac:dyDescent="0.45"/>
    <row r="1192" ht="20.100000000000001" customHeight="1" x14ac:dyDescent="0.45"/>
    <row r="1193" ht="20.100000000000001" customHeight="1" x14ac:dyDescent="0.45"/>
    <row r="1194" ht="20.100000000000001" customHeight="1" x14ac:dyDescent="0.45"/>
    <row r="1195" ht="20.100000000000001" customHeight="1" x14ac:dyDescent="0.45"/>
    <row r="1196" ht="20.100000000000001" customHeight="1" x14ac:dyDescent="0.45"/>
    <row r="1197" ht="20.100000000000001" customHeight="1" x14ac:dyDescent="0.45"/>
    <row r="1198" ht="20.100000000000001" customHeight="1" x14ac:dyDescent="0.45"/>
    <row r="1199" ht="20.100000000000001" customHeight="1" x14ac:dyDescent="0.45"/>
    <row r="1200" ht="20.100000000000001" customHeight="1" x14ac:dyDescent="0.45"/>
    <row r="1201" spans="10:10" ht="20.100000000000001" customHeight="1" x14ac:dyDescent="0.45"/>
    <row r="1202" spans="10:10" ht="20.100000000000001" customHeight="1" x14ac:dyDescent="0.45"/>
    <row r="1203" spans="10:10" ht="20.100000000000001" customHeight="1" x14ac:dyDescent="0.45"/>
    <row r="1204" spans="10:10" ht="20.100000000000001" customHeight="1" x14ac:dyDescent="0.45"/>
    <row r="1205" spans="10:10" ht="20.100000000000001" customHeight="1" x14ac:dyDescent="0.45"/>
    <row r="1206" spans="10:10" ht="20.100000000000001" customHeight="1" x14ac:dyDescent="0.45"/>
    <row r="1207" spans="10:10" ht="20.100000000000001" customHeight="1" x14ac:dyDescent="0.45"/>
    <row r="1208" spans="10:10" ht="20.100000000000001" customHeight="1" x14ac:dyDescent="0.45"/>
    <row r="1209" spans="10:10" ht="20.100000000000001" customHeight="1" x14ac:dyDescent="0.45"/>
    <row r="1210" spans="10:10" ht="20.100000000000001" customHeight="1" x14ac:dyDescent="0.45"/>
    <row r="1211" spans="10:10" ht="20.100000000000001" customHeight="1" x14ac:dyDescent="0.45"/>
    <row r="1212" spans="10:10" ht="20.100000000000001" customHeight="1" x14ac:dyDescent="0.45"/>
    <row r="1213" spans="10:10" ht="20.100000000000001" customHeight="1" x14ac:dyDescent="0.45"/>
    <row r="1214" spans="10:10" ht="20.100000000000001" customHeight="1" x14ac:dyDescent="0.45">
      <c r="J1214" s="8"/>
    </row>
    <row r="1215" spans="10:10" ht="20.100000000000001" customHeight="1" x14ac:dyDescent="0.45"/>
    <row r="1216" spans="10:10" ht="20.100000000000001" customHeight="1" x14ac:dyDescent="0.45"/>
    <row r="1217" spans="10:16" ht="20.100000000000001" customHeight="1" x14ac:dyDescent="0.45">
      <c r="J1217" s="2">
        <v>2996883</v>
      </c>
      <c r="K1217" t="s">
        <v>118</v>
      </c>
    </row>
    <row r="1218" spans="10:16" ht="20.100000000000001" customHeight="1" x14ac:dyDescent="0.45">
      <c r="J1218" s="2">
        <v>1597655</v>
      </c>
      <c r="K1218" t="s">
        <v>119</v>
      </c>
    </row>
    <row r="1219" spans="10:16" ht="20.100000000000001" customHeight="1" x14ac:dyDescent="0.45">
      <c r="J1219" s="2">
        <v>164469</v>
      </c>
      <c r="K1219" t="s">
        <v>120</v>
      </c>
    </row>
    <row r="1220" spans="10:16" ht="20.100000000000001" customHeight="1" x14ac:dyDescent="0.45">
      <c r="J1220" s="8">
        <f>J1331-J1217-J1218-J1219</f>
        <v>-4759007</v>
      </c>
    </row>
    <row r="1221" spans="10:16" ht="20.100000000000001" customHeight="1" x14ac:dyDescent="0.45">
      <c r="J1221" s="2"/>
    </row>
    <row r="1222" spans="10:16" ht="20.100000000000001" customHeight="1" x14ac:dyDescent="0.45">
      <c r="J1222" s="2"/>
    </row>
    <row r="1223" spans="10:16" ht="20.100000000000001" customHeight="1" x14ac:dyDescent="0.45">
      <c r="J1223" s="2"/>
      <c r="M1223" s="11"/>
      <c r="O1223" s="2"/>
      <c r="P1223" s="2"/>
    </row>
    <row r="1224" spans="10:16" ht="20.100000000000001" customHeight="1" x14ac:dyDescent="0.45">
      <c r="J1224" s="2"/>
    </row>
    <row r="1225" spans="10:16" ht="20.100000000000001" customHeight="1" x14ac:dyDescent="0.45">
      <c r="J1225" s="2"/>
    </row>
    <row r="1226" spans="10:16" ht="20.100000000000001" customHeight="1" x14ac:dyDescent="0.45">
      <c r="J1226" s="2"/>
    </row>
    <row r="1227" spans="10:16" ht="20.100000000000001" customHeight="1" x14ac:dyDescent="0.45">
      <c r="J1227" s="2"/>
    </row>
    <row r="1228" spans="10:16" ht="20.100000000000001" customHeight="1" x14ac:dyDescent="0.45">
      <c r="J1228" s="2"/>
    </row>
    <row r="1229" spans="10:16" ht="20.100000000000001" customHeight="1" x14ac:dyDescent="0.45">
      <c r="J1229" s="2"/>
      <c r="L1229" s="2"/>
    </row>
    <row r="1230" spans="10:16" ht="20.100000000000001" customHeight="1" x14ac:dyDescent="0.45">
      <c r="J1230" s="2"/>
      <c r="L1230" s="2"/>
    </row>
    <row r="1231" spans="10:16" ht="20.100000000000001" customHeight="1" x14ac:dyDescent="0.45">
      <c r="J1231" s="2"/>
    </row>
    <row r="1232" spans="10:16" ht="20.100000000000001" customHeight="1" x14ac:dyDescent="0.45">
      <c r="J1232" s="2"/>
    </row>
    <row r="1233" spans="10:14" ht="20.100000000000001" customHeight="1" x14ac:dyDescent="0.45">
      <c r="J1233" s="2"/>
      <c r="M1233" s="7"/>
      <c r="N1233" s="2"/>
    </row>
    <row r="1234" spans="10:14" ht="20.100000000000001" customHeight="1" x14ac:dyDescent="0.45">
      <c r="J1234" s="2"/>
    </row>
    <row r="1235" spans="10:14" ht="20.100000000000001" customHeight="1" x14ac:dyDescent="0.45"/>
    <row r="1236" spans="10:14" ht="20.100000000000001" customHeight="1" x14ac:dyDescent="0.45">
      <c r="J1236" s="2"/>
      <c r="L1236" s="2"/>
    </row>
    <row r="1237" spans="10:14" ht="20.100000000000001" customHeight="1" x14ac:dyDescent="0.45">
      <c r="J1237" s="16"/>
      <c r="L1237" s="2"/>
    </row>
    <row r="1238" spans="10:14" ht="20.100000000000001" customHeight="1" x14ac:dyDescent="0.45">
      <c r="J1238" s="16"/>
      <c r="L1238" s="2"/>
    </row>
    <row r="1239" spans="10:14" ht="20.100000000000001" customHeight="1" x14ac:dyDescent="0.45">
      <c r="J1239" s="9"/>
    </row>
    <row r="1240" spans="10:14" ht="20.100000000000001" customHeight="1" x14ac:dyDescent="0.45">
      <c r="J1240" s="2"/>
    </row>
    <row r="1241" spans="10:14" ht="20.100000000000001" customHeight="1" x14ac:dyDescent="0.45">
      <c r="J1241" s="16"/>
      <c r="M1241" s="16"/>
    </row>
    <row r="1242" spans="10:14" ht="20.100000000000001" customHeight="1" x14ac:dyDescent="0.45">
      <c r="J1242" s="16"/>
      <c r="M1242" s="16"/>
    </row>
    <row r="1243" spans="10:14" ht="20.100000000000001" customHeight="1" x14ac:dyDescent="0.45">
      <c r="J1243" s="16"/>
      <c r="M1243" s="16"/>
    </row>
    <row r="1244" spans="10:14" ht="20.100000000000001" customHeight="1" x14ac:dyDescent="0.45">
      <c r="J1244" s="16"/>
      <c r="M1244" s="16"/>
    </row>
    <row r="1245" spans="10:14" ht="20.100000000000001" customHeight="1" x14ac:dyDescent="0.45">
      <c r="J1245" s="16"/>
      <c r="M1245" s="16"/>
    </row>
    <row r="1246" spans="10:14" ht="20.100000000000001" customHeight="1" x14ac:dyDescent="0.45">
      <c r="M1246" s="8"/>
    </row>
    <row r="1247" spans="10:14" ht="20.100000000000001" customHeight="1" x14ac:dyDescent="0.45"/>
    <row r="1248" spans="10:14" ht="20.100000000000001" customHeight="1" x14ac:dyDescent="0.45">
      <c r="J1248" s="8"/>
    </row>
    <row r="1249" spans="14:17" ht="20.100000000000001" customHeight="1" x14ac:dyDescent="0.45"/>
    <row r="1250" spans="14:17" ht="20.100000000000001" customHeight="1" x14ac:dyDescent="0.45">
      <c r="N1250" s="7"/>
      <c r="O1250" s="2"/>
      <c r="Q1250" s="2"/>
    </row>
    <row r="1251" spans="14:17" ht="20.100000000000001" customHeight="1" x14ac:dyDescent="0.45"/>
    <row r="1252" spans="14:17" ht="20.100000000000001" customHeight="1" x14ac:dyDescent="0.45"/>
    <row r="1253" spans="14:17" ht="20.100000000000001" customHeight="1" x14ac:dyDescent="0.45"/>
    <row r="1254" spans="14:17" ht="20.100000000000001" customHeight="1" x14ac:dyDescent="0.45"/>
    <row r="1255" spans="14:17" ht="20.100000000000001" customHeight="1" x14ac:dyDescent="0.45"/>
    <row r="1256" spans="14:17" ht="20.100000000000001" customHeight="1" x14ac:dyDescent="0.45"/>
    <row r="1257" spans="14:17" ht="20.100000000000001" customHeight="1" x14ac:dyDescent="0.45"/>
    <row r="1258" spans="14:17" ht="20.100000000000001" customHeight="1" x14ac:dyDescent="0.45"/>
    <row r="1259" spans="14:17" ht="20.100000000000001" customHeight="1" x14ac:dyDescent="0.45"/>
    <row r="1260" spans="14:17" ht="20.100000000000001" customHeight="1" x14ac:dyDescent="0.45"/>
    <row r="1261" spans="14:17" ht="20.100000000000001" customHeight="1" x14ac:dyDescent="0.45"/>
    <row r="1262" spans="14:17" ht="20.100000000000001" customHeight="1" x14ac:dyDescent="0.45"/>
    <row r="1263" spans="14:17" ht="20.100000000000001" customHeight="1" x14ac:dyDescent="0.45"/>
    <row r="1264" spans="14:17" ht="20.100000000000001" customHeight="1" x14ac:dyDescent="0.45"/>
    <row r="1265" ht="20.100000000000001" customHeight="1" x14ac:dyDescent="0.45"/>
    <row r="1266" ht="20.100000000000001" customHeight="1" x14ac:dyDescent="0.45"/>
    <row r="1267" ht="20.100000000000001" customHeight="1" x14ac:dyDescent="0.45"/>
    <row r="1268" ht="20.100000000000001" customHeight="1" x14ac:dyDescent="0.45"/>
    <row r="1269" ht="20.100000000000001" customHeight="1" x14ac:dyDescent="0.45"/>
    <row r="1270" ht="20.100000000000001" customHeight="1" x14ac:dyDescent="0.45"/>
    <row r="1271" ht="20.100000000000001" customHeight="1" x14ac:dyDescent="0.45"/>
    <row r="1272" ht="20.100000000000001" customHeight="1" x14ac:dyDescent="0.45"/>
    <row r="1273" ht="20.100000000000001" customHeight="1" x14ac:dyDescent="0.45"/>
    <row r="1274" ht="20.100000000000001" customHeight="1" x14ac:dyDescent="0.45"/>
    <row r="1275" ht="20.100000000000001" customHeight="1" x14ac:dyDescent="0.45"/>
    <row r="1276" ht="20.100000000000001" customHeight="1" x14ac:dyDescent="0.45"/>
    <row r="1277" ht="20.100000000000001" customHeight="1" x14ac:dyDescent="0.45"/>
    <row r="1278" ht="20.100000000000001" customHeight="1" x14ac:dyDescent="0.45"/>
    <row r="1279" ht="20.100000000000001" customHeight="1" x14ac:dyDescent="0.45"/>
    <row r="1280" ht="20.100000000000001" customHeight="1" x14ac:dyDescent="0.45"/>
    <row r="1281" ht="20.100000000000001" customHeight="1" x14ac:dyDescent="0.45"/>
    <row r="1282" ht="20.100000000000001" customHeight="1" x14ac:dyDescent="0.45"/>
    <row r="1283" ht="20.100000000000001" customHeight="1" x14ac:dyDescent="0.45"/>
    <row r="1284" ht="20.100000000000001" customHeight="1" x14ac:dyDescent="0.45"/>
    <row r="1285" ht="20.100000000000001" customHeight="1" x14ac:dyDescent="0.45"/>
    <row r="1286" ht="20.100000000000001" customHeight="1" x14ac:dyDescent="0.45"/>
    <row r="1287" ht="20.100000000000001" customHeight="1" x14ac:dyDescent="0.45"/>
    <row r="1288" ht="20.100000000000001" customHeight="1" x14ac:dyDescent="0.45"/>
    <row r="1289" ht="20.100000000000001" customHeight="1" x14ac:dyDescent="0.45"/>
    <row r="1290" ht="20.100000000000001" customHeight="1" x14ac:dyDescent="0.45"/>
    <row r="1291" ht="20.100000000000001" customHeight="1" x14ac:dyDescent="0.45"/>
    <row r="1292" ht="20.100000000000001" customHeight="1" x14ac:dyDescent="0.45"/>
    <row r="1293" ht="20.100000000000001" customHeight="1" x14ac:dyDescent="0.45"/>
    <row r="1294" ht="20.100000000000001" customHeight="1" x14ac:dyDescent="0.45"/>
    <row r="1295" ht="20.100000000000001" customHeight="1" x14ac:dyDescent="0.45"/>
    <row r="1296" ht="20.100000000000001" customHeight="1" x14ac:dyDescent="0.45"/>
    <row r="1297" ht="20.100000000000001" customHeight="1" x14ac:dyDescent="0.45"/>
    <row r="1298" ht="20.100000000000001" customHeight="1" x14ac:dyDescent="0.45"/>
    <row r="1299" ht="20.100000000000001" customHeight="1" x14ac:dyDescent="0.45"/>
    <row r="1300" ht="20.100000000000001" customHeight="1" x14ac:dyDescent="0.45"/>
    <row r="1301" ht="20.100000000000001" customHeight="1" x14ac:dyDescent="0.45"/>
    <row r="1302" ht="20.100000000000001" customHeight="1" x14ac:dyDescent="0.45"/>
    <row r="1303" ht="20.100000000000001" customHeight="1" x14ac:dyDescent="0.45"/>
    <row r="1304" ht="20.100000000000001" customHeight="1" x14ac:dyDescent="0.45"/>
    <row r="1305" ht="20.100000000000001" customHeight="1" x14ac:dyDescent="0.45"/>
    <row r="1306" ht="20.100000000000001" customHeight="1" x14ac:dyDescent="0.45"/>
    <row r="1307" ht="20.100000000000001" customHeight="1" x14ac:dyDescent="0.45"/>
    <row r="1308" ht="20.100000000000001" customHeight="1" x14ac:dyDescent="0.45"/>
    <row r="1309" ht="20.100000000000001" customHeight="1" x14ac:dyDescent="0.45"/>
    <row r="1310" ht="20.100000000000001" customHeight="1" x14ac:dyDescent="0.45"/>
    <row r="1311" ht="20.100000000000001" customHeight="1" x14ac:dyDescent="0.45"/>
    <row r="1312" ht="20.100000000000001" customHeight="1" x14ac:dyDescent="0.45"/>
    <row r="1313" spans="10:15" ht="20.100000000000001" customHeight="1" x14ac:dyDescent="0.45"/>
    <row r="1314" spans="10:15" ht="20.100000000000001" customHeight="1" x14ac:dyDescent="0.45">
      <c r="L1314" s="11"/>
      <c r="N1314" s="2"/>
      <c r="O1314" s="2"/>
    </row>
    <row r="1315" spans="10:15" ht="20.100000000000001" customHeight="1" x14ac:dyDescent="0.45">
      <c r="L1315" s="11"/>
      <c r="N1315" s="2"/>
      <c r="O1315" s="2"/>
    </row>
    <row r="1316" spans="10:15" ht="20.100000000000001" customHeight="1" x14ac:dyDescent="0.45">
      <c r="L1316" s="11"/>
      <c r="N1316" s="2"/>
      <c r="O1316" s="2"/>
    </row>
    <row r="1317" spans="10:15" ht="20.100000000000001" customHeight="1" x14ac:dyDescent="0.45">
      <c r="L1317" s="11"/>
      <c r="N1317" s="2"/>
      <c r="O1317" s="2"/>
    </row>
    <row r="1318" spans="10:15" ht="20.100000000000001" customHeight="1" x14ac:dyDescent="0.45">
      <c r="L1318" s="11"/>
      <c r="N1318" s="2"/>
      <c r="O1318" s="2"/>
    </row>
    <row r="1319" spans="10:15" ht="20.100000000000001" customHeight="1" x14ac:dyDescent="0.45">
      <c r="L1319" s="11"/>
      <c r="N1319" s="2"/>
      <c r="O1319" s="2"/>
    </row>
    <row r="1320" spans="10:15" ht="20.100000000000001" customHeight="1" x14ac:dyDescent="0.45">
      <c r="N1320" s="2"/>
      <c r="O1320" s="2"/>
    </row>
    <row r="1321" spans="10:15" ht="20.100000000000001" customHeight="1" x14ac:dyDescent="0.45"/>
    <row r="1322" spans="10:15" ht="20.100000000000001" customHeight="1" x14ac:dyDescent="0.45"/>
    <row r="1323" spans="10:15" ht="20.100000000000001" customHeight="1" x14ac:dyDescent="0.45"/>
    <row r="1324" spans="10:15" ht="20.100000000000001" customHeight="1" x14ac:dyDescent="0.45"/>
    <row r="1325" spans="10:15" ht="20.100000000000001" customHeight="1" x14ac:dyDescent="0.45">
      <c r="J1325" s="2"/>
    </row>
    <row r="1326" spans="10:15" ht="20.100000000000001" customHeight="1" x14ac:dyDescent="0.45"/>
    <row r="1327" spans="10:15" ht="20.100000000000001" customHeight="1" x14ac:dyDescent="0.45">
      <c r="J1327" s="2"/>
    </row>
    <row r="1328" spans="10:15" ht="20.100000000000001" customHeight="1" x14ac:dyDescent="0.45">
      <c r="J1328" s="2"/>
    </row>
    <row r="1329" spans="10:10" ht="20.100000000000001" customHeight="1" x14ac:dyDescent="0.45">
      <c r="J1329" s="8"/>
    </row>
    <row r="1330" spans="10:10" ht="20.100000000000001" customHeight="1" x14ac:dyDescent="0.45">
      <c r="J1330" s="2"/>
    </row>
    <row r="1331" spans="10:10" ht="20.100000000000001" customHeight="1" x14ac:dyDescent="0.45">
      <c r="J1331" s="2"/>
    </row>
    <row r="1332" spans="10:10" ht="20.100000000000001" customHeight="1" x14ac:dyDescent="0.45">
      <c r="J1332" s="8"/>
    </row>
    <row r="1333" spans="10:10" ht="20.100000000000001" customHeight="1" x14ac:dyDescent="0.45">
      <c r="J1333" s="8"/>
    </row>
    <row r="1334" spans="10:10" ht="20.100000000000001" customHeight="1" x14ac:dyDescent="0.45"/>
    <row r="1335" spans="10:10" ht="20.100000000000001" customHeight="1" x14ac:dyDescent="0.45"/>
    <row r="1336" spans="10:10" ht="20.100000000000001" customHeight="1" x14ac:dyDescent="0.45"/>
    <row r="1337" spans="10:10" ht="20.100000000000001" customHeight="1" x14ac:dyDescent="0.45"/>
    <row r="1338" spans="10:10" ht="20.100000000000001" customHeight="1" x14ac:dyDescent="0.45"/>
    <row r="1339" spans="10:10" ht="20.100000000000001" customHeight="1" x14ac:dyDescent="0.45"/>
    <row r="1340" spans="10:10" ht="20.100000000000001" customHeight="1" x14ac:dyDescent="0.45"/>
    <row r="1341" spans="10:10" ht="20.100000000000001" customHeight="1" x14ac:dyDescent="0.45"/>
    <row r="1342" spans="10:10" ht="20.100000000000001" customHeight="1" x14ac:dyDescent="0.45"/>
    <row r="1343" spans="10:10" ht="20.100000000000001" customHeight="1" x14ac:dyDescent="0.45"/>
    <row r="1344" spans="10:10" ht="20.100000000000001" customHeight="1" x14ac:dyDescent="0.45"/>
    <row r="1345" spans="10:14" ht="20.100000000000001" customHeight="1" x14ac:dyDescent="0.45"/>
    <row r="1346" spans="10:14" ht="20.100000000000001" customHeight="1" x14ac:dyDescent="0.45"/>
    <row r="1347" spans="10:14" ht="20.100000000000001" customHeight="1" x14ac:dyDescent="0.45"/>
    <row r="1348" spans="10:14" ht="20.100000000000001" customHeight="1" x14ac:dyDescent="0.45"/>
    <row r="1349" spans="10:14" ht="20.100000000000001" customHeight="1" x14ac:dyDescent="0.45"/>
    <row r="1350" spans="10:14" ht="20.100000000000001" customHeight="1" x14ac:dyDescent="0.45"/>
    <row r="1352" spans="10:14" ht="20.100000000000001" customHeight="1" x14ac:dyDescent="0.45"/>
    <row r="1353" spans="10:14" ht="20.100000000000001" customHeight="1" x14ac:dyDescent="0.45"/>
    <row r="1354" spans="10:14" ht="20.100000000000001" customHeight="1" x14ac:dyDescent="0.45"/>
    <row r="1355" spans="10:14" ht="20.100000000000001" customHeight="1" x14ac:dyDescent="0.45"/>
    <row r="1356" spans="10:14" ht="20.100000000000001" customHeight="1" x14ac:dyDescent="0.45"/>
    <row r="1357" spans="10:14" ht="20.100000000000001" customHeight="1" x14ac:dyDescent="0.45"/>
    <row r="1358" spans="10:14" ht="20.100000000000001" customHeight="1" x14ac:dyDescent="0.45"/>
    <row r="1359" spans="10:14" ht="20.100000000000001" customHeight="1" x14ac:dyDescent="0.45"/>
    <row r="1360" spans="10:14" ht="20.100000000000001" customHeight="1" x14ac:dyDescent="0.45">
      <c r="J1360" s="7" t="s">
        <v>121</v>
      </c>
      <c r="K1360" s="2">
        <v>135865666</v>
      </c>
      <c r="M1360" s="2">
        <v>205348</v>
      </c>
      <c r="N1360" t="s">
        <v>122</v>
      </c>
    </row>
    <row r="1361" spans="10:14" ht="20.100000000000001" customHeight="1" x14ac:dyDescent="0.45">
      <c r="J1361" s="7"/>
      <c r="K1361" s="2">
        <v>-98400000</v>
      </c>
      <c r="M1361" s="2">
        <v>469205</v>
      </c>
      <c r="N1361" t="s">
        <v>123</v>
      </c>
    </row>
    <row r="1362" spans="10:14" ht="20.100000000000001" customHeight="1" x14ac:dyDescent="0.45">
      <c r="J1362" s="7"/>
      <c r="K1362" s="8">
        <f>SUM(K1360:K1361)</f>
        <v>37465666</v>
      </c>
      <c r="M1362" s="2">
        <v>16280</v>
      </c>
      <c r="N1362" t="s">
        <v>124</v>
      </c>
    </row>
    <row r="1363" spans="10:14" ht="20.100000000000001" customHeight="1" x14ac:dyDescent="0.45">
      <c r="J1363" s="7" t="s">
        <v>77</v>
      </c>
      <c r="K1363" s="2">
        <v>-8682465</v>
      </c>
      <c r="M1363" s="2">
        <v>375595</v>
      </c>
      <c r="N1363" t="s">
        <v>125</v>
      </c>
    </row>
    <row r="1364" spans="10:14" ht="20.100000000000001" customHeight="1" x14ac:dyDescent="0.45">
      <c r="J1364" t="s">
        <v>45</v>
      </c>
      <c r="K1364" s="2">
        <v>-7035600</v>
      </c>
      <c r="M1364" s="2">
        <v>587312</v>
      </c>
      <c r="N1364" t="s">
        <v>126</v>
      </c>
    </row>
    <row r="1365" spans="10:14" ht="20.100000000000001" customHeight="1" x14ac:dyDescent="0.45">
      <c r="J1365" t="s">
        <v>127</v>
      </c>
      <c r="K1365" s="8">
        <f>-M1383</f>
        <v>-13496791</v>
      </c>
      <c r="L1365" s="8">
        <f>M1383</f>
        <v>13496791</v>
      </c>
      <c r="M1365" s="2">
        <v>8862141</v>
      </c>
      <c r="N1365" t="s">
        <v>128</v>
      </c>
    </row>
    <row r="1366" spans="10:14" ht="20.100000000000001" customHeight="1" x14ac:dyDescent="0.45">
      <c r="K1366" s="8">
        <f>SUM(K1362:K1365)</f>
        <v>8250810</v>
      </c>
      <c r="M1366" s="2">
        <v>272670</v>
      </c>
      <c r="N1366" t="s">
        <v>129</v>
      </c>
    </row>
    <row r="1367" spans="10:14" ht="20.100000000000001" customHeight="1" x14ac:dyDescent="0.45">
      <c r="M1367" s="2">
        <v>42988</v>
      </c>
      <c r="N1367" t="s">
        <v>130</v>
      </c>
    </row>
    <row r="1368" spans="10:14" ht="20.100000000000001" customHeight="1" x14ac:dyDescent="0.45">
      <c r="M1368" s="2">
        <v>103840</v>
      </c>
      <c r="N1368" t="s">
        <v>131</v>
      </c>
    </row>
    <row r="1369" spans="10:14" ht="20.100000000000001" customHeight="1" x14ac:dyDescent="0.45">
      <c r="M1369" s="2">
        <v>103153</v>
      </c>
      <c r="N1369" t="s">
        <v>132</v>
      </c>
    </row>
    <row r="1370" spans="10:14" ht="20.100000000000001" customHeight="1" x14ac:dyDescent="0.45">
      <c r="J1370" s="20">
        <v>200000</v>
      </c>
      <c r="K1370" s="21" t="s">
        <v>133</v>
      </c>
      <c r="M1370" s="2">
        <v>46200</v>
      </c>
      <c r="N1370" t="s">
        <v>134</v>
      </c>
    </row>
    <row r="1371" spans="10:14" ht="20.100000000000001" customHeight="1" x14ac:dyDescent="0.45">
      <c r="J1371" s="29">
        <v>2365000</v>
      </c>
      <c r="K1371" s="30" t="s">
        <v>135</v>
      </c>
      <c r="M1371" s="2">
        <v>86539</v>
      </c>
      <c r="N1371" t="s">
        <v>136</v>
      </c>
    </row>
    <row r="1372" spans="10:14" ht="20.100000000000001" customHeight="1" x14ac:dyDescent="0.45">
      <c r="M1372" s="2">
        <v>79970</v>
      </c>
      <c r="N1372" t="s">
        <v>137</v>
      </c>
    </row>
    <row r="1373" spans="10:14" ht="20.100000000000001" customHeight="1" x14ac:dyDescent="0.45">
      <c r="M1373" s="2">
        <v>88704</v>
      </c>
      <c r="N1373" t="s">
        <v>138</v>
      </c>
    </row>
    <row r="1374" spans="10:14" ht="20.100000000000001" customHeight="1" x14ac:dyDescent="0.45">
      <c r="M1374" s="2">
        <v>108064</v>
      </c>
      <c r="N1374" t="s">
        <v>139</v>
      </c>
    </row>
    <row r="1375" spans="10:14" ht="20.100000000000001" customHeight="1" x14ac:dyDescent="0.45">
      <c r="M1375" s="2">
        <v>42900</v>
      </c>
      <c r="N1375" t="s">
        <v>140</v>
      </c>
    </row>
    <row r="1376" spans="10:14" ht="20.100000000000001" customHeight="1" x14ac:dyDescent="0.45">
      <c r="M1376" s="2">
        <v>1352483</v>
      </c>
      <c r="N1376" t="s">
        <v>140</v>
      </c>
    </row>
    <row r="1377" spans="13:15" ht="20.100000000000001" customHeight="1" x14ac:dyDescent="0.45">
      <c r="M1377" s="2">
        <v>72490</v>
      </c>
      <c r="N1377" t="s">
        <v>141</v>
      </c>
      <c r="O1377" s="2"/>
    </row>
    <row r="1378" spans="13:15" ht="20.100000000000001" customHeight="1" x14ac:dyDescent="0.45">
      <c r="M1378" s="2">
        <v>24090</v>
      </c>
      <c r="N1378" t="s">
        <v>142</v>
      </c>
    </row>
    <row r="1379" spans="13:15" ht="20.100000000000001" customHeight="1" x14ac:dyDescent="0.45">
      <c r="M1379" s="2">
        <v>20405</v>
      </c>
      <c r="N1379" t="s">
        <v>143</v>
      </c>
      <c r="O1379" s="2"/>
    </row>
    <row r="1380" spans="13:15" ht="20.100000000000001" customHeight="1" x14ac:dyDescent="0.45">
      <c r="M1380" s="2">
        <v>48224</v>
      </c>
      <c r="N1380" t="s">
        <v>144</v>
      </c>
      <c r="O1380" s="2"/>
    </row>
    <row r="1381" spans="13:15" ht="20.100000000000001" customHeight="1" x14ac:dyDescent="0.45">
      <c r="M1381" s="2">
        <v>488190</v>
      </c>
      <c r="N1381" t="s">
        <v>145</v>
      </c>
      <c r="O1381" s="2"/>
    </row>
    <row r="1382" spans="13:15" ht="20.100000000000001" customHeight="1" x14ac:dyDescent="0.45">
      <c r="M1382" s="2"/>
      <c r="O1382" s="2"/>
    </row>
    <row r="1383" spans="13:15" ht="20.100000000000001" customHeight="1" x14ac:dyDescent="0.45">
      <c r="M1383" s="8">
        <f>SUM(M1360:M1382)</f>
        <v>13496791</v>
      </c>
    </row>
    <row r="1384" spans="13:15" ht="20.100000000000001" customHeight="1" x14ac:dyDescent="0.45"/>
    <row r="1385" spans="13:15" ht="20.100000000000001" customHeight="1" x14ac:dyDescent="0.45"/>
    <row r="1386" spans="13:15" ht="20.100000000000001" customHeight="1" x14ac:dyDescent="0.45">
      <c r="M1386" t="s">
        <v>146</v>
      </c>
    </row>
    <row r="1387" spans="13:15" ht="20.100000000000001" customHeight="1" x14ac:dyDescent="0.45">
      <c r="M1387" s="2"/>
    </row>
    <row r="1388" spans="13:15" ht="20.100000000000001" customHeight="1" x14ac:dyDescent="0.45">
      <c r="M1388" s="2"/>
    </row>
    <row r="1389" spans="13:15" ht="20.100000000000001" customHeight="1" x14ac:dyDescent="0.45">
      <c r="M1389" s="2">
        <f>SUM(I1381:L1381)</f>
        <v>0</v>
      </c>
    </row>
    <row r="1390" spans="13:15" ht="20.100000000000001" customHeight="1" x14ac:dyDescent="0.45">
      <c r="M1390" s="8">
        <f>SUM(I1382:L1382)</f>
        <v>0</v>
      </c>
    </row>
    <row r="1391" spans="13:15" ht="20.100000000000001" customHeight="1" x14ac:dyDescent="0.45"/>
    <row r="1392" spans="13:15" ht="20.100000000000001" customHeight="1" x14ac:dyDescent="0.45"/>
    <row r="1393" ht="20.100000000000001" customHeight="1" x14ac:dyDescent="0.45"/>
    <row r="1394" ht="20.100000000000001" customHeight="1" x14ac:dyDescent="0.45"/>
    <row r="1395" ht="20.100000000000001" customHeight="1" x14ac:dyDescent="0.45"/>
    <row r="1396" ht="20.100000000000001" customHeight="1" x14ac:dyDescent="0.45"/>
    <row r="1397" ht="20.100000000000001" customHeight="1" x14ac:dyDescent="0.45"/>
    <row r="1398" ht="20.100000000000001" customHeight="1" x14ac:dyDescent="0.45"/>
    <row r="1399" ht="20.100000000000001" customHeight="1" x14ac:dyDescent="0.45"/>
    <row r="1400" ht="20.100000000000001" customHeight="1" x14ac:dyDescent="0.45"/>
    <row r="1401" ht="20.100000000000001" customHeight="1" x14ac:dyDescent="0.45"/>
    <row r="1402" ht="20.100000000000001" customHeight="1" x14ac:dyDescent="0.45"/>
    <row r="1403" ht="20.100000000000001" customHeight="1" x14ac:dyDescent="0.45"/>
    <row r="1404" ht="20.100000000000001" customHeight="1" x14ac:dyDescent="0.45"/>
    <row r="1405" ht="20.100000000000001" customHeight="1" x14ac:dyDescent="0.45"/>
    <row r="1406" ht="20.100000000000001" customHeight="1" x14ac:dyDescent="0.45"/>
    <row r="1407" ht="20.100000000000001" customHeight="1" x14ac:dyDescent="0.45"/>
    <row r="1408" ht="20.100000000000001" customHeight="1" x14ac:dyDescent="0.45"/>
    <row r="1409" spans="11:12" ht="20.100000000000001" customHeight="1" x14ac:dyDescent="0.45"/>
    <row r="1410" spans="11:12" ht="20.100000000000001" customHeight="1" x14ac:dyDescent="0.45"/>
    <row r="1411" spans="11:12" ht="20.100000000000001" customHeight="1" x14ac:dyDescent="0.45"/>
    <row r="1412" spans="11:12" ht="20.100000000000001" customHeight="1" x14ac:dyDescent="0.45"/>
    <row r="1413" spans="11:12" ht="20.100000000000001" customHeight="1" x14ac:dyDescent="0.45"/>
    <row r="1414" spans="11:12" ht="20.100000000000001" customHeight="1" x14ac:dyDescent="0.45"/>
    <row r="1415" spans="11:12" ht="20.100000000000001" customHeight="1" x14ac:dyDescent="0.45"/>
    <row r="1416" spans="11:12" ht="20.100000000000001" customHeight="1" x14ac:dyDescent="0.45"/>
    <row r="1417" spans="11:12" ht="20.100000000000001" customHeight="1" x14ac:dyDescent="0.45"/>
    <row r="1418" spans="11:12" ht="20.100000000000001" customHeight="1" x14ac:dyDescent="0.45"/>
    <row r="1419" spans="11:12" ht="20.100000000000001" customHeight="1" x14ac:dyDescent="0.45"/>
    <row r="1420" spans="11:12" ht="20.100000000000001" customHeight="1" x14ac:dyDescent="0.45"/>
    <row r="1421" spans="11:12" ht="20.100000000000001" customHeight="1" x14ac:dyDescent="0.45">
      <c r="K1421" s="2"/>
      <c r="L1421" s="2"/>
    </row>
    <row r="1422" spans="11:12" ht="20.100000000000001" customHeight="1" x14ac:dyDescent="0.45"/>
    <row r="1423" spans="11:12" ht="20.100000000000001" customHeight="1" x14ac:dyDescent="0.45"/>
    <row r="1424" spans="11:12" ht="20.100000000000001" customHeight="1" x14ac:dyDescent="0.45"/>
    <row r="1425" spans="10:16" ht="20.100000000000001" customHeight="1" x14ac:dyDescent="0.45"/>
    <row r="1426" spans="10:16" ht="20.100000000000001" customHeight="1" x14ac:dyDescent="0.45"/>
    <row r="1427" spans="10:16" ht="20.100000000000001" customHeight="1" x14ac:dyDescent="0.45">
      <c r="J1427" s="7"/>
      <c r="K1427" s="2"/>
      <c r="O1427" s="2"/>
      <c r="P1427" s="2"/>
    </row>
    <row r="1428" spans="10:16" ht="20.100000000000001" customHeight="1" x14ac:dyDescent="0.45"/>
    <row r="1429" spans="10:16" ht="20.100000000000001" customHeight="1" x14ac:dyDescent="0.45"/>
    <row r="1430" spans="10:16" ht="20.100000000000001" customHeight="1" x14ac:dyDescent="0.45"/>
    <row r="1431" spans="10:16" ht="20.100000000000001" customHeight="1" x14ac:dyDescent="0.45"/>
    <row r="1432" spans="10:16" ht="20.100000000000001" customHeight="1" x14ac:dyDescent="0.45"/>
    <row r="1433" spans="10:16" ht="20.100000000000001" customHeight="1" x14ac:dyDescent="0.45"/>
    <row r="1434" spans="10:16" ht="20.100000000000001" customHeight="1" x14ac:dyDescent="0.45"/>
    <row r="1435" spans="10:16" ht="20.100000000000001" customHeight="1" x14ac:dyDescent="0.45"/>
    <row r="1436" spans="10:16" ht="20.100000000000001" customHeight="1" x14ac:dyDescent="0.45"/>
    <row r="1437" spans="10:16" ht="20.100000000000001" customHeight="1" x14ac:dyDescent="0.45"/>
    <row r="1438" spans="10:16" ht="20.100000000000001" customHeight="1" x14ac:dyDescent="0.45"/>
    <row r="1439" spans="10:16" ht="20.100000000000001" customHeight="1" x14ac:dyDescent="0.45"/>
    <row r="1440" spans="10:16" ht="20.100000000000001" customHeight="1" x14ac:dyDescent="0.45"/>
    <row r="1441" ht="20.100000000000001" customHeight="1" x14ac:dyDescent="0.45"/>
    <row r="1442" ht="20.100000000000001" customHeight="1" x14ac:dyDescent="0.45"/>
    <row r="1443" ht="20.100000000000001" customHeight="1" x14ac:dyDescent="0.45"/>
    <row r="1444" ht="20.100000000000001" customHeight="1" x14ac:dyDescent="0.45"/>
    <row r="1445" ht="20.100000000000001" customHeight="1" x14ac:dyDescent="0.45"/>
    <row r="1446" ht="20.100000000000001" customHeight="1" x14ac:dyDescent="0.45"/>
    <row r="1447" ht="20.100000000000001" customHeight="1" x14ac:dyDescent="0.45"/>
    <row r="1448" ht="20.100000000000001" customHeight="1" x14ac:dyDescent="0.45"/>
    <row r="1449" ht="20.100000000000001" customHeight="1" x14ac:dyDescent="0.45"/>
    <row r="1450" ht="20.100000000000001" customHeight="1" x14ac:dyDescent="0.45"/>
    <row r="1451" ht="20.100000000000001" customHeight="1" x14ac:dyDescent="0.45"/>
    <row r="1452" ht="20.100000000000001" customHeight="1" x14ac:dyDescent="0.45"/>
    <row r="1453" ht="20.100000000000001" customHeight="1" x14ac:dyDescent="0.45"/>
    <row r="1454" ht="20.100000000000001" customHeight="1" x14ac:dyDescent="0.45"/>
    <row r="1455" ht="20.100000000000001" customHeight="1" x14ac:dyDescent="0.45"/>
    <row r="1456" ht="20.100000000000001" customHeight="1" x14ac:dyDescent="0.45"/>
    <row r="1457" spans="11:11" ht="20.100000000000001" customHeight="1" x14ac:dyDescent="0.45"/>
    <row r="1458" spans="11:11" ht="20.100000000000001" customHeight="1" x14ac:dyDescent="0.45"/>
    <row r="1459" spans="11:11" ht="20.100000000000001" customHeight="1" x14ac:dyDescent="0.45"/>
    <row r="1460" spans="11:11" ht="20.100000000000001" customHeight="1" x14ac:dyDescent="0.45">
      <c r="K1460" s="2"/>
    </row>
    <row r="1461" spans="11:11" ht="20.100000000000001" customHeight="1" x14ac:dyDescent="0.45">
      <c r="K1461" s="2"/>
    </row>
    <row r="1462" spans="11:11" ht="20.100000000000001" customHeight="1" x14ac:dyDescent="0.45">
      <c r="K1462" s="2"/>
    </row>
    <row r="1463" spans="11:11" ht="20.100000000000001" customHeight="1" x14ac:dyDescent="0.45">
      <c r="K1463" s="2"/>
    </row>
    <row r="1464" spans="11:11" ht="20.100000000000001" customHeight="1" x14ac:dyDescent="0.45">
      <c r="K1464" s="2"/>
    </row>
    <row r="1465" spans="11:11" ht="20.100000000000001" customHeight="1" x14ac:dyDescent="0.45">
      <c r="K1465" s="2"/>
    </row>
    <row r="1466" spans="11:11" ht="20.100000000000001" customHeight="1" x14ac:dyDescent="0.45">
      <c r="K1466" s="2"/>
    </row>
    <row r="1467" spans="11:11" ht="20.100000000000001" customHeight="1" x14ac:dyDescent="0.45">
      <c r="K1467" s="2"/>
    </row>
    <row r="1468" spans="11:11" ht="20.100000000000001" customHeight="1" x14ac:dyDescent="0.45">
      <c r="K1468" s="2"/>
    </row>
    <row r="1469" spans="11:11" ht="20.100000000000001" customHeight="1" x14ac:dyDescent="0.45">
      <c r="K1469" s="2"/>
    </row>
    <row r="1470" spans="11:11" ht="20.100000000000001" customHeight="1" x14ac:dyDescent="0.45">
      <c r="K1470" s="2"/>
    </row>
    <row r="1471" spans="11:11" ht="20.100000000000001" customHeight="1" x14ac:dyDescent="0.45">
      <c r="K1471" s="2"/>
    </row>
    <row r="1472" spans="11:11" ht="20.100000000000001" customHeight="1" x14ac:dyDescent="0.45">
      <c r="K1472" s="2"/>
    </row>
    <row r="1473" spans="11:11" ht="20.100000000000001" customHeight="1" x14ac:dyDescent="0.45">
      <c r="K1473" s="2"/>
    </row>
    <row r="1474" spans="11:11" ht="20.100000000000001" customHeight="1" x14ac:dyDescent="0.45">
      <c r="K1474" s="2"/>
    </row>
    <row r="1475" spans="11:11" ht="20.100000000000001" customHeight="1" x14ac:dyDescent="0.45">
      <c r="K1475" s="2"/>
    </row>
    <row r="1476" spans="11:11" ht="20.100000000000001" customHeight="1" x14ac:dyDescent="0.45">
      <c r="K1476" s="2"/>
    </row>
    <row r="1477" spans="11:11" ht="20.100000000000001" customHeight="1" x14ac:dyDescent="0.45">
      <c r="K1477" s="2"/>
    </row>
    <row r="1478" spans="11:11" ht="20.100000000000001" customHeight="1" x14ac:dyDescent="0.45">
      <c r="K1478" s="2"/>
    </row>
    <row r="1479" spans="11:11" ht="20.100000000000001" customHeight="1" x14ac:dyDescent="0.45">
      <c r="K1479" s="2"/>
    </row>
    <row r="1480" spans="11:11" ht="20.100000000000001" customHeight="1" x14ac:dyDescent="0.45">
      <c r="K1480" s="2"/>
    </row>
    <row r="1481" spans="11:11" ht="20.100000000000001" customHeight="1" x14ac:dyDescent="0.45">
      <c r="K1481" s="2"/>
    </row>
    <row r="1482" spans="11:11" ht="20.100000000000001" customHeight="1" x14ac:dyDescent="0.45">
      <c r="K1482" s="2"/>
    </row>
    <row r="1483" spans="11:11" ht="20.100000000000001" customHeight="1" x14ac:dyDescent="0.45">
      <c r="K1483" s="8"/>
    </row>
    <row r="1484" spans="11:11" ht="20.100000000000001" customHeight="1" x14ac:dyDescent="0.45"/>
    <row r="1485" spans="11:11" ht="20.100000000000001" customHeight="1" x14ac:dyDescent="0.45"/>
    <row r="1486" spans="11:11" ht="20.100000000000001" customHeight="1" x14ac:dyDescent="0.45"/>
    <row r="1487" spans="11:11" ht="20.100000000000001" customHeight="1" x14ac:dyDescent="0.45"/>
    <row r="1488" spans="11:11" ht="20.100000000000001" customHeight="1" x14ac:dyDescent="0.45"/>
    <row r="1489" ht="20.100000000000001" customHeight="1" x14ac:dyDescent="0.45"/>
    <row r="1490" ht="20.100000000000001" customHeight="1" x14ac:dyDescent="0.45"/>
    <row r="1491" ht="20.100000000000001" customHeight="1" x14ac:dyDescent="0.45"/>
    <row r="1492" ht="20.100000000000001" customHeight="1" x14ac:dyDescent="0.45"/>
    <row r="1493" ht="20.100000000000001" customHeight="1" x14ac:dyDescent="0.45"/>
    <row r="1494" ht="20.100000000000001" customHeight="1" x14ac:dyDescent="0.45"/>
    <row r="1495" ht="20.100000000000001" customHeight="1" x14ac:dyDescent="0.45"/>
    <row r="1496" ht="20.100000000000001" customHeight="1" x14ac:dyDescent="0.45"/>
    <row r="1497" ht="20.100000000000001" customHeight="1" x14ac:dyDescent="0.45"/>
    <row r="1498" ht="20.100000000000001" customHeight="1" x14ac:dyDescent="0.45"/>
    <row r="1499" ht="20.100000000000001" customHeight="1" x14ac:dyDescent="0.45"/>
    <row r="1500" ht="20.100000000000001" customHeight="1" x14ac:dyDescent="0.45"/>
    <row r="1501" ht="20.100000000000001" customHeight="1" x14ac:dyDescent="0.45"/>
    <row r="1502" ht="20.100000000000001" customHeight="1" x14ac:dyDescent="0.45"/>
    <row r="1503" ht="20.100000000000001" customHeight="1" x14ac:dyDescent="0.45"/>
    <row r="1504" ht="20.100000000000001" customHeight="1" x14ac:dyDescent="0.45"/>
    <row r="1505" spans="10:16" ht="20.100000000000001" customHeight="1" x14ac:dyDescent="0.45"/>
    <row r="1506" spans="10:16" ht="20.100000000000001" customHeight="1" x14ac:dyDescent="0.45"/>
    <row r="1507" spans="10:16" ht="20.100000000000001" customHeight="1" x14ac:dyDescent="0.45"/>
    <row r="1508" spans="10:16" ht="20.100000000000001" customHeight="1" x14ac:dyDescent="0.45">
      <c r="J1508" s="7">
        <v>43164</v>
      </c>
      <c r="K1508" s="9">
        <v>1390000</v>
      </c>
      <c r="L1508" t="s">
        <v>147</v>
      </c>
      <c r="O1508" s="2">
        <f>K1508-M1508</f>
        <v>1390000</v>
      </c>
      <c r="P1508" s="2" t="e">
        <f>#REF!+O1508</f>
        <v>#REF!</v>
      </c>
    </row>
    <row r="1509" spans="10:16" ht="20.100000000000001" customHeight="1" x14ac:dyDescent="0.45"/>
    <row r="1510" spans="10:16" ht="20.100000000000001" customHeight="1" x14ac:dyDescent="0.45"/>
    <row r="1511" spans="10:16" ht="20.100000000000001" customHeight="1" x14ac:dyDescent="0.45"/>
    <row r="1512" spans="10:16" ht="20.100000000000001" customHeight="1" x14ac:dyDescent="0.45"/>
    <row r="1513" spans="10:16" ht="20.100000000000001" customHeight="1" x14ac:dyDescent="0.45"/>
    <row r="1514" spans="10:16" ht="20.100000000000001" customHeight="1" x14ac:dyDescent="0.45"/>
    <row r="1515" spans="10:16" ht="20.100000000000001" customHeight="1" x14ac:dyDescent="0.45"/>
    <row r="1516" spans="10:16" ht="20.100000000000001" customHeight="1" x14ac:dyDescent="0.45"/>
    <row r="1517" spans="10:16" ht="20.100000000000001" customHeight="1" x14ac:dyDescent="0.45">
      <c r="J1517" s="2">
        <v>2714778</v>
      </c>
      <c r="K1517" s="11" t="s">
        <v>9</v>
      </c>
    </row>
    <row r="1518" spans="10:16" ht="20.100000000000001" customHeight="1" x14ac:dyDescent="0.45">
      <c r="J1518" s="2">
        <v>550</v>
      </c>
      <c r="K1518" s="11" t="s">
        <v>52</v>
      </c>
    </row>
    <row r="1519" spans="10:16" ht="20.100000000000001" customHeight="1" x14ac:dyDescent="0.45">
      <c r="J1519" s="2">
        <v>5734566</v>
      </c>
      <c r="K1519" s="11" t="s">
        <v>13</v>
      </c>
    </row>
    <row r="1520" spans="10:16" ht="20.100000000000001" customHeight="1" x14ac:dyDescent="0.45">
      <c r="J1520" s="2">
        <v>550</v>
      </c>
      <c r="K1520" s="11" t="s">
        <v>52</v>
      </c>
    </row>
    <row r="1521" spans="9:18" ht="20.100000000000001" customHeight="1" x14ac:dyDescent="0.45">
      <c r="J1521" s="11">
        <v>1095996</v>
      </c>
      <c r="K1521" t="s">
        <v>13</v>
      </c>
    </row>
    <row r="1522" spans="9:18" ht="20.100000000000001" customHeight="1" x14ac:dyDescent="0.45">
      <c r="J1522" s="2">
        <v>550</v>
      </c>
      <c r="K1522" t="s">
        <v>52</v>
      </c>
    </row>
    <row r="1523" spans="9:18" ht="20.100000000000001" customHeight="1" x14ac:dyDescent="0.45">
      <c r="J1523" s="11">
        <v>688820</v>
      </c>
      <c r="K1523" t="s">
        <v>20</v>
      </c>
    </row>
    <row r="1524" spans="9:18" ht="20.100000000000001" customHeight="1" x14ac:dyDescent="0.45">
      <c r="J1524" s="11">
        <v>4526854</v>
      </c>
      <c r="K1524" t="s">
        <v>13</v>
      </c>
    </row>
    <row r="1525" spans="9:18" ht="20.100000000000001" customHeight="1" x14ac:dyDescent="0.45">
      <c r="I1525" t="s">
        <v>148</v>
      </c>
      <c r="J1525" s="11">
        <v>1386000</v>
      </c>
      <c r="K1525" t="s">
        <v>9</v>
      </c>
    </row>
    <row r="1526" spans="9:18" ht="20.100000000000001" customHeight="1" x14ac:dyDescent="0.45">
      <c r="J1526" s="11">
        <v>2620968</v>
      </c>
      <c r="K1526" t="s">
        <v>13</v>
      </c>
    </row>
    <row r="1527" spans="9:18" ht="20.100000000000001" customHeight="1" x14ac:dyDescent="0.45">
      <c r="J1527" s="11">
        <v>4466000</v>
      </c>
      <c r="K1527" t="s">
        <v>38</v>
      </c>
    </row>
    <row r="1528" spans="9:18" ht="20.100000000000001" customHeight="1" x14ac:dyDescent="0.45">
      <c r="J1528" s="11">
        <v>1386000</v>
      </c>
      <c r="K1528" t="s">
        <v>9</v>
      </c>
    </row>
    <row r="1529" spans="9:18" ht="20.100000000000001" customHeight="1" x14ac:dyDescent="0.45">
      <c r="J1529" s="11">
        <v>2000000</v>
      </c>
      <c r="K1529" t="s">
        <v>13</v>
      </c>
    </row>
    <row r="1530" spans="9:18" ht="20.100000000000001" customHeight="1" x14ac:dyDescent="0.45">
      <c r="J1530" s="8">
        <f>SUM(J1517:J1529)</f>
        <v>26621632</v>
      </c>
    </row>
    <row r="1531" spans="9:18" ht="20.100000000000001" customHeight="1" x14ac:dyDescent="0.45"/>
    <row r="1532" spans="9:18" ht="20.100000000000001" customHeight="1" x14ac:dyDescent="0.45">
      <c r="I1532" s="8" t="e">
        <f>#REF!+9000000</f>
        <v>#REF!</v>
      </c>
    </row>
    <row r="1533" spans="9:18" ht="20.100000000000001" customHeight="1" x14ac:dyDescent="0.45">
      <c r="I1533" s="8"/>
      <c r="J1533" s="1"/>
      <c r="K1533" s="7"/>
      <c r="N1533" s="2"/>
      <c r="O1533" s="2"/>
      <c r="P1533" s="2"/>
      <c r="Q1533" s="2"/>
    </row>
    <row r="1534" spans="9:18" ht="19.5" customHeight="1" x14ac:dyDescent="0.45">
      <c r="I1534" s="8"/>
    </row>
    <row r="1535" spans="9:18" ht="20.100000000000001" customHeight="1" x14ac:dyDescent="0.45">
      <c r="I1535" s="8"/>
    </row>
    <row r="1536" spans="9:18" ht="20.100000000000001" customHeight="1" x14ac:dyDescent="0.45">
      <c r="I1536" s="8"/>
      <c r="K1536" s="1"/>
      <c r="L1536" s="7"/>
      <c r="O1536" s="2"/>
      <c r="P1536" s="2"/>
      <c r="Q1536" s="2"/>
      <c r="R1536" s="2"/>
    </row>
    <row r="1537" spans="9:18" ht="20.100000000000001" customHeight="1" x14ac:dyDescent="0.45">
      <c r="I1537" s="8"/>
      <c r="K1537" s="1"/>
      <c r="L1537" s="7"/>
      <c r="O1537" s="2"/>
      <c r="P1537" s="2"/>
      <c r="Q1537" s="2"/>
      <c r="R1537" s="2"/>
    </row>
    <row r="1538" spans="9:18" ht="20.100000000000001" customHeight="1" x14ac:dyDescent="0.45">
      <c r="K1538" s="1"/>
      <c r="L1538" s="7"/>
      <c r="O1538" s="2"/>
      <c r="P1538" s="2"/>
      <c r="Q1538" s="2"/>
      <c r="R1538" s="2"/>
    </row>
    <row r="1539" spans="9:18" ht="20.100000000000001" customHeight="1" x14ac:dyDescent="0.45">
      <c r="K1539" s="1"/>
      <c r="L1539" s="7"/>
      <c r="O1539" s="2"/>
      <c r="P1539" s="2"/>
      <c r="Q1539" s="2"/>
      <c r="R1539" s="2"/>
    </row>
    <row r="1540" spans="9:18" ht="20.100000000000001" customHeight="1" x14ac:dyDescent="0.45"/>
    <row r="1541" spans="9:18" ht="20.100000000000001" customHeight="1" x14ac:dyDescent="0.45"/>
    <row r="1542" spans="9:18" ht="20.100000000000001" customHeight="1" x14ac:dyDescent="0.45"/>
    <row r="1543" spans="9:18" ht="20.100000000000001" customHeight="1" x14ac:dyDescent="0.45">
      <c r="I1543" s="8" t="e">
        <f>#REF!+9000000</f>
        <v>#REF!</v>
      </c>
    </row>
    <row r="1544" spans="9:18" ht="20.100000000000001" customHeight="1" x14ac:dyDescent="0.45"/>
    <row r="1545" spans="9:18" ht="20.100000000000001" customHeight="1" x14ac:dyDescent="0.45"/>
    <row r="1546" spans="9:18" ht="20.100000000000001" customHeight="1" x14ac:dyDescent="0.45"/>
    <row r="1547" spans="9:18" ht="20.100000000000001" customHeight="1" x14ac:dyDescent="0.45"/>
    <row r="1548" spans="9:18" ht="20.100000000000001" customHeight="1" x14ac:dyDescent="0.45"/>
    <row r="1549" spans="9:18" ht="20.100000000000001" customHeight="1" x14ac:dyDescent="0.45"/>
    <row r="1550" spans="9:18" ht="20.100000000000001" customHeight="1" x14ac:dyDescent="0.45"/>
    <row r="1551" spans="9:18" ht="20.100000000000001" customHeight="1" x14ac:dyDescent="0.45"/>
    <row r="1552" spans="9:18" ht="20.100000000000001" customHeight="1" x14ac:dyDescent="0.45"/>
    <row r="1553" spans="9:11" ht="20.100000000000001" customHeight="1" x14ac:dyDescent="0.45"/>
    <row r="1554" spans="9:11" ht="20.100000000000001" customHeight="1" x14ac:dyDescent="0.45"/>
    <row r="1555" spans="9:11" ht="20.100000000000001" customHeight="1" x14ac:dyDescent="0.45"/>
    <row r="1556" spans="9:11" ht="20.100000000000001" customHeight="1" x14ac:dyDescent="0.45"/>
    <row r="1557" spans="9:11" ht="20.100000000000001" customHeight="1" x14ac:dyDescent="0.45"/>
    <row r="1558" spans="9:11" ht="20.100000000000001" customHeight="1" x14ac:dyDescent="0.45">
      <c r="K1558" s="2"/>
    </row>
    <row r="1559" spans="9:11" ht="20.100000000000001" customHeight="1" x14ac:dyDescent="0.45">
      <c r="K1559" s="2"/>
    </row>
    <row r="1560" spans="9:11" ht="20.100000000000001" customHeight="1" x14ac:dyDescent="0.45">
      <c r="K1560" s="2"/>
    </row>
    <row r="1561" spans="9:11" ht="20.100000000000001" customHeight="1" x14ac:dyDescent="0.45">
      <c r="J1561" s="2">
        <v>135657127</v>
      </c>
    </row>
    <row r="1562" spans="9:11" ht="20.100000000000001" customHeight="1" x14ac:dyDescent="0.45">
      <c r="J1562" s="2">
        <v>-98400000</v>
      </c>
    </row>
    <row r="1563" spans="9:11" ht="20.100000000000001" customHeight="1" x14ac:dyDescent="0.45">
      <c r="J1563" s="8">
        <f>SUM(J1561:J1562)</f>
        <v>37257127</v>
      </c>
    </row>
    <row r="1564" spans="9:11" ht="20.100000000000001" customHeight="1" x14ac:dyDescent="0.45">
      <c r="J1564" s="2">
        <v>-9917765</v>
      </c>
    </row>
    <row r="1565" spans="9:11" ht="20.100000000000001" customHeight="1" x14ac:dyDescent="0.45">
      <c r="I1565" s="8" t="e">
        <f>#REF!+9000000</f>
        <v>#REF!</v>
      </c>
      <c r="J1565" s="2">
        <v>-7035600</v>
      </c>
    </row>
    <row r="1566" spans="9:11" ht="20.100000000000001" customHeight="1" x14ac:dyDescent="0.45">
      <c r="J1566" s="8"/>
      <c r="K1566" s="8"/>
    </row>
    <row r="1567" spans="9:11" ht="20.100000000000001" customHeight="1" x14ac:dyDescent="0.45">
      <c r="J1567" s="8">
        <f>SUM(J1563:J1566)</f>
        <v>20303762</v>
      </c>
    </row>
    <row r="1568" spans="9:11" ht="20.100000000000001" customHeight="1" x14ac:dyDescent="0.45"/>
    <row r="1569" spans="9:16" ht="20.100000000000001" customHeight="1" x14ac:dyDescent="0.45">
      <c r="J1569" s="2">
        <v>-2475000</v>
      </c>
    </row>
    <row r="1570" spans="9:16" ht="20.100000000000001" customHeight="1" x14ac:dyDescent="0.45">
      <c r="J1570" s="8">
        <f>SUM(J1567+J1569)</f>
        <v>17828762</v>
      </c>
    </row>
    <row r="1571" spans="9:16" ht="20.100000000000001" customHeight="1" x14ac:dyDescent="0.45"/>
    <row r="1572" spans="9:16" ht="20.100000000000001" customHeight="1" x14ac:dyDescent="0.45"/>
    <row r="1573" spans="9:16" ht="20.100000000000001" customHeight="1" x14ac:dyDescent="0.45"/>
    <row r="1574" spans="9:16" ht="20.100000000000001" customHeight="1" x14ac:dyDescent="0.45"/>
    <row r="1575" spans="9:16" ht="20.100000000000001" customHeight="1" x14ac:dyDescent="0.45"/>
    <row r="1576" spans="9:16" ht="20.100000000000001" customHeight="1" x14ac:dyDescent="0.45"/>
    <row r="1577" spans="9:16" ht="20.100000000000001" customHeight="1" x14ac:dyDescent="0.45"/>
    <row r="1578" spans="9:16" ht="20.100000000000001" customHeight="1" x14ac:dyDescent="0.45"/>
    <row r="1579" spans="9:16" ht="20.100000000000001" customHeight="1" x14ac:dyDescent="0.45"/>
    <row r="1580" spans="9:16" ht="20.100000000000001" customHeight="1" x14ac:dyDescent="0.45">
      <c r="I1580" s="2"/>
    </row>
    <row r="1581" spans="9:16" ht="20.100000000000001" customHeight="1" x14ac:dyDescent="0.45">
      <c r="I1581" s="2"/>
    </row>
    <row r="1582" spans="9:16" ht="20.100000000000001" customHeight="1" x14ac:dyDescent="0.45">
      <c r="I1582" s="2"/>
    </row>
    <row r="1583" spans="9:16" ht="20.100000000000001" customHeight="1" x14ac:dyDescent="0.45">
      <c r="I1583" s="2"/>
      <c r="K1583" s="14">
        <v>6078156</v>
      </c>
      <c r="L1583" s="15" t="s">
        <v>35</v>
      </c>
    </row>
    <row r="1584" spans="9:16" ht="20.100000000000001" customHeight="1" x14ac:dyDescent="0.45">
      <c r="I1584" s="2"/>
      <c r="J1584" s="7"/>
      <c r="K1584" s="2">
        <v>6019626</v>
      </c>
      <c r="L1584" s="2" t="s">
        <v>36</v>
      </c>
      <c r="M1584" s="2"/>
      <c r="N1584" s="2"/>
      <c r="O1584" s="2"/>
      <c r="P1584" s="2"/>
    </row>
    <row r="1585" spans="9:15" ht="20.100000000000001" customHeight="1" x14ac:dyDescent="0.45">
      <c r="K1585" s="2">
        <v>184800</v>
      </c>
      <c r="L1585" s="2" t="s">
        <v>37</v>
      </c>
    </row>
    <row r="1586" spans="9:15" ht="20.100000000000001" customHeight="1" x14ac:dyDescent="0.45">
      <c r="K1586" s="2">
        <v>204732</v>
      </c>
      <c r="L1586" s="2" t="s">
        <v>10</v>
      </c>
    </row>
    <row r="1587" spans="9:15" ht="20.100000000000001" customHeight="1" x14ac:dyDescent="0.45">
      <c r="I1587" s="8"/>
      <c r="K1587" s="2">
        <v>5291542</v>
      </c>
      <c r="L1587" s="2" t="s">
        <v>13</v>
      </c>
    </row>
    <row r="1588" spans="9:15" ht="20.100000000000001" customHeight="1" x14ac:dyDescent="0.45">
      <c r="I1588" s="8"/>
      <c r="K1588" s="2">
        <v>1000000</v>
      </c>
      <c r="L1588" t="s">
        <v>18</v>
      </c>
    </row>
    <row r="1589" spans="9:15" ht="20.100000000000001" customHeight="1" x14ac:dyDescent="0.45">
      <c r="I1589" s="8"/>
      <c r="K1589" s="2">
        <v>945560</v>
      </c>
      <c r="L1589" t="s">
        <v>18</v>
      </c>
    </row>
    <row r="1590" spans="9:15" ht="20.100000000000001" customHeight="1" x14ac:dyDescent="0.45">
      <c r="I1590" s="8" t="e">
        <f>#REF!+9000000</f>
        <v>#REF!</v>
      </c>
      <c r="K1590">
        <v>491951</v>
      </c>
      <c r="L1590" t="s">
        <v>18</v>
      </c>
    </row>
    <row r="1591" spans="9:15" ht="20.100000000000001" customHeight="1" x14ac:dyDescent="0.45">
      <c r="I1591" s="8">
        <f>H53+9000000</f>
        <v>16770000</v>
      </c>
      <c r="K1591" s="10">
        <v>1386000</v>
      </c>
      <c r="L1591" s="17" t="s">
        <v>9</v>
      </c>
    </row>
    <row r="1592" spans="9:15" ht="20.100000000000001" customHeight="1" x14ac:dyDescent="0.45">
      <c r="I1592" s="8" t="e">
        <f>#REF!+9000000</f>
        <v>#REF!</v>
      </c>
      <c r="K1592" s="18">
        <v>2620968</v>
      </c>
      <c r="L1592" s="19" t="s">
        <v>13</v>
      </c>
    </row>
    <row r="1593" spans="9:15" ht="20.100000000000001" customHeight="1" x14ac:dyDescent="0.45">
      <c r="I1593" s="8">
        <f>H56+9000000</f>
        <v>27740000</v>
      </c>
      <c r="K1593" s="20">
        <v>4466000</v>
      </c>
      <c r="L1593" s="21" t="s">
        <v>38</v>
      </c>
    </row>
    <row r="1594" spans="9:15" ht="20.100000000000001" customHeight="1" x14ac:dyDescent="0.45">
      <c r="I1594" s="8">
        <f>H57+9000000</f>
        <v>27540000</v>
      </c>
      <c r="K1594" s="10">
        <v>1386000</v>
      </c>
      <c r="L1594" s="17" t="s">
        <v>9</v>
      </c>
    </row>
    <row r="1595" spans="9:15" ht="20.100000000000001" customHeight="1" x14ac:dyDescent="0.45">
      <c r="I1595" s="8">
        <f>H58+9000000</f>
        <v>27530000</v>
      </c>
      <c r="K1595" s="10">
        <v>2000000</v>
      </c>
      <c r="L1595" s="17" t="s">
        <v>13</v>
      </c>
      <c r="O1595" s="1"/>
    </row>
    <row r="1596" spans="9:15" ht="20.100000000000001" customHeight="1" x14ac:dyDescent="0.45">
      <c r="I1596" s="8">
        <f>H59+9000000</f>
        <v>27480000</v>
      </c>
      <c r="K1596" s="10"/>
      <c r="L1596" s="17"/>
      <c r="O1596" s="1"/>
    </row>
    <row r="1597" spans="9:15" ht="20.100000000000001" customHeight="1" x14ac:dyDescent="0.45">
      <c r="I1597" s="8">
        <f>H61+9000000</f>
        <v>18480000</v>
      </c>
      <c r="K1597" s="10"/>
      <c r="L1597" s="17"/>
      <c r="O1597" s="1"/>
    </row>
    <row r="1598" spans="9:15" ht="20.100000000000001" customHeight="1" x14ac:dyDescent="0.45">
      <c r="I1598" s="8">
        <f>H62+9000000</f>
        <v>17930000</v>
      </c>
      <c r="J1598" s="2"/>
      <c r="K1598" s="11">
        <v>3000000</v>
      </c>
      <c r="L1598" t="s">
        <v>39</v>
      </c>
      <c r="M1598" s="2"/>
      <c r="N1598" s="2"/>
      <c r="O1598" s="7"/>
    </row>
    <row r="1599" spans="9:15" ht="20.100000000000001" customHeight="1" x14ac:dyDescent="0.45">
      <c r="I1599" s="8">
        <f>H63+9000000</f>
        <v>17920000</v>
      </c>
      <c r="J1599" s="9"/>
      <c r="K1599" s="8">
        <f>SUM(K1583:K1598)</f>
        <v>35075335</v>
      </c>
      <c r="N1599" s="2"/>
      <c r="O1599" s="7"/>
    </row>
    <row r="1600" spans="9:15" ht="20.100000000000001" customHeight="1" x14ac:dyDescent="0.45">
      <c r="I1600" s="8">
        <f>H64+9000000</f>
        <v>17900000</v>
      </c>
      <c r="J1600" s="9"/>
      <c r="N1600" s="2"/>
      <c r="O1600" s="7"/>
    </row>
    <row r="1601" spans="9:15" ht="20.100000000000001" customHeight="1" x14ac:dyDescent="0.45">
      <c r="I1601" s="8">
        <f>H65+9000000</f>
        <v>17890000</v>
      </c>
      <c r="J1601" s="9"/>
      <c r="N1601" s="2"/>
      <c r="O1601" s="7"/>
    </row>
    <row r="1602" spans="9:15" ht="20.100000000000001" customHeight="1" x14ac:dyDescent="0.45">
      <c r="I1602" s="8">
        <f>H66+9000000</f>
        <v>17880000</v>
      </c>
      <c r="J1602" s="9"/>
      <c r="N1602" s="2"/>
      <c r="O1602" s="7"/>
    </row>
    <row r="1603" spans="9:15" ht="20.100000000000001" customHeight="1" x14ac:dyDescent="0.45">
      <c r="I1603" s="8">
        <f>H67+9000000</f>
        <v>17820000</v>
      </c>
      <c r="J1603" s="9"/>
      <c r="N1603" s="2"/>
      <c r="O1603" s="7"/>
    </row>
    <row r="1604" spans="9:15" ht="20.100000000000001" customHeight="1" x14ac:dyDescent="0.45">
      <c r="I1604" s="8">
        <f>H68+9000000</f>
        <v>17790000</v>
      </c>
      <c r="J1604" s="2"/>
      <c r="L1604" s="2"/>
      <c r="M1604" s="2"/>
      <c r="N1604" s="2"/>
      <c r="O1604" s="7"/>
    </row>
    <row r="1605" spans="9:15" ht="23.25" customHeight="1" x14ac:dyDescent="0.45">
      <c r="I1605" s="8">
        <f>H69+9000000</f>
        <v>17790000</v>
      </c>
      <c r="J1605" s="9"/>
      <c r="L1605" s="12"/>
      <c r="M1605" s="3"/>
      <c r="N1605" s="2"/>
      <c r="O1605" s="7"/>
    </row>
    <row r="1606" spans="9:15" ht="20.100000000000001" customHeight="1" x14ac:dyDescent="0.45">
      <c r="J1606" s="9"/>
      <c r="L1606" s="12"/>
      <c r="M1606" s="3"/>
      <c r="N1606" s="2"/>
      <c r="O1606" s="7"/>
    </row>
    <row r="1607" spans="9:15" ht="20.100000000000001" customHeight="1" x14ac:dyDescent="0.45">
      <c r="I1607" s="2"/>
      <c r="J1607" s="2"/>
      <c r="L1607" s="2"/>
      <c r="M1607" s="2"/>
      <c r="N1607" s="2"/>
      <c r="O1607" s="7"/>
    </row>
    <row r="1608" spans="9:15" ht="20.100000000000001" customHeight="1" x14ac:dyDescent="0.45">
      <c r="J1608" s="2"/>
      <c r="L1608" s="2"/>
      <c r="N1608" s="2"/>
      <c r="O1608" s="7"/>
    </row>
    <row r="1609" spans="9:15" ht="20.100000000000001" customHeight="1" x14ac:dyDescent="0.45">
      <c r="J1609" s="2"/>
      <c r="L1609" s="2"/>
      <c r="M1609" s="2"/>
      <c r="N1609" s="2"/>
      <c r="O1609" s="7"/>
    </row>
    <row r="1610" spans="9:15" ht="20.100000000000001" customHeight="1" x14ac:dyDescent="0.45">
      <c r="J1610" s="2"/>
      <c r="L1610" s="2"/>
      <c r="M1610" s="2"/>
      <c r="N1610" s="2"/>
      <c r="O1610" s="7"/>
    </row>
    <row r="1611" spans="9:15" ht="20.100000000000001" customHeight="1" x14ac:dyDescent="0.45">
      <c r="I1611" s="8">
        <f>H74+9000000</f>
        <v>29740000</v>
      </c>
      <c r="J1611" s="2"/>
      <c r="N1611" s="2"/>
      <c r="O1611" s="7"/>
    </row>
    <row r="1612" spans="9:15" ht="20.100000000000001" customHeight="1" x14ac:dyDescent="0.45">
      <c r="N1612" s="8"/>
    </row>
    <row r="1613" spans="9:15" ht="20.100000000000001" customHeight="1" x14ac:dyDescent="0.45"/>
    <row r="1614" spans="9:15" ht="20.100000000000001" customHeight="1" x14ac:dyDescent="0.45"/>
    <row r="1615" spans="9:15" ht="20.100000000000001" customHeight="1" x14ac:dyDescent="0.45"/>
    <row r="1616" spans="9:15" ht="20.100000000000001" customHeight="1" x14ac:dyDescent="0.45"/>
    <row r="1617" spans="9:15" ht="20.100000000000001" customHeight="1" x14ac:dyDescent="0.45">
      <c r="J1617" s="9"/>
      <c r="N1617" s="2"/>
      <c r="O1617" s="7"/>
    </row>
    <row r="1618" spans="9:15" ht="20.100000000000001" customHeight="1" x14ac:dyDescent="0.45">
      <c r="J1618" s="9"/>
      <c r="N1618" s="2"/>
      <c r="O1618" s="7"/>
    </row>
    <row r="1619" spans="9:15" ht="20.100000000000001" customHeight="1" x14ac:dyDescent="0.45">
      <c r="J1619" s="9"/>
      <c r="N1619" s="2"/>
      <c r="O1619" s="7"/>
    </row>
    <row r="1620" spans="9:15" ht="20.100000000000001" customHeight="1" x14ac:dyDescent="0.45"/>
    <row r="1621" spans="9:15" ht="20.100000000000001" customHeight="1" x14ac:dyDescent="0.45">
      <c r="I1621" s="8">
        <f>H85+7000000</f>
        <v>-20000</v>
      </c>
    </row>
    <row r="1622" spans="9:15" ht="20.100000000000001" customHeight="1" x14ac:dyDescent="0.45">
      <c r="I1622" s="8">
        <f>H86+7000000</f>
        <v>-320000</v>
      </c>
      <c r="J1622" s="9"/>
      <c r="L1622" s="2"/>
      <c r="M1622" s="2"/>
      <c r="N1622" s="2"/>
      <c r="O1622" s="2"/>
    </row>
    <row r="1623" spans="9:15" ht="20.100000000000001" customHeight="1" x14ac:dyDescent="0.45">
      <c r="I1623" s="8">
        <f>H87+7000000</f>
        <v>-1420000</v>
      </c>
    </row>
    <row r="1624" spans="9:15" ht="20.100000000000001" customHeight="1" x14ac:dyDescent="0.45">
      <c r="I1624" s="8">
        <f>H88+7000000</f>
        <v>-6220000</v>
      </c>
      <c r="J1624" s="9"/>
    </row>
    <row r="1625" spans="9:15" ht="20.100000000000001" customHeight="1" x14ac:dyDescent="0.45">
      <c r="I1625" s="8">
        <f>H89+7000000</f>
        <v>-6390000</v>
      </c>
      <c r="J1625" s="2">
        <v>127000</v>
      </c>
      <c r="K1625" s="2" t="s">
        <v>5</v>
      </c>
    </row>
    <row r="1626" spans="9:15" ht="20.100000000000001" customHeight="1" x14ac:dyDescent="0.45">
      <c r="I1626" s="8">
        <f>H90+7000000</f>
        <v>-6400000</v>
      </c>
      <c r="J1626" s="2">
        <v>15856</v>
      </c>
      <c r="K1626" s="2" t="s">
        <v>6</v>
      </c>
    </row>
    <row r="1627" spans="9:15" ht="20.100000000000001" customHeight="1" x14ac:dyDescent="0.45">
      <c r="I1627" s="8">
        <f>H91+7000000</f>
        <v>-6460000</v>
      </c>
      <c r="J1627" s="2">
        <v>156000</v>
      </c>
      <c r="K1627" s="2" t="s">
        <v>7</v>
      </c>
    </row>
    <row r="1628" spans="9:15" ht="20.100000000000001" customHeight="1" x14ac:dyDescent="0.45">
      <c r="I1628" s="8">
        <f>H92+7000000</f>
        <v>-6470000</v>
      </c>
      <c r="J1628" s="2">
        <v>23899</v>
      </c>
      <c r="K1628" s="2" t="s">
        <v>6</v>
      </c>
    </row>
    <row r="1629" spans="9:15" ht="20.100000000000001" customHeight="1" x14ac:dyDescent="0.45">
      <c r="I1629" s="8">
        <f>H93+7000000</f>
        <v>-6480000</v>
      </c>
      <c r="J1629" s="2">
        <v>147945</v>
      </c>
      <c r="K1629" s="2" t="s">
        <v>6</v>
      </c>
    </row>
    <row r="1630" spans="9:15" ht="20.100000000000001" customHeight="1" x14ac:dyDescent="0.45">
      <c r="I1630" s="8">
        <f>H94+7000000</f>
        <v>-7480000</v>
      </c>
      <c r="J1630" s="2">
        <v>93698</v>
      </c>
      <c r="K1630" s="2" t="s">
        <v>6</v>
      </c>
    </row>
    <row r="1631" spans="9:15" ht="20.100000000000001" customHeight="1" x14ac:dyDescent="0.45">
      <c r="I1631" s="8">
        <f>H95+7000000</f>
        <v>-8380000</v>
      </c>
      <c r="J1631" s="2">
        <v>13972</v>
      </c>
      <c r="K1631" s="2" t="s">
        <v>6</v>
      </c>
    </row>
    <row r="1632" spans="9:15" ht="20.100000000000001" customHeight="1" x14ac:dyDescent="0.45">
      <c r="I1632" s="8">
        <f>H96+7000000</f>
        <v>-8880000</v>
      </c>
      <c r="J1632" s="2">
        <v>34314</v>
      </c>
      <c r="K1632" s="2" t="s">
        <v>6</v>
      </c>
    </row>
    <row r="1633" spans="9:11" ht="20.100000000000001" customHeight="1" x14ac:dyDescent="0.45">
      <c r="I1633" s="8">
        <f>H97+7000000</f>
        <v>-11880000</v>
      </c>
      <c r="J1633" s="2">
        <v>107013</v>
      </c>
      <c r="K1633" s="2" t="s">
        <v>6</v>
      </c>
    </row>
    <row r="1634" spans="9:11" ht="20.100000000000001" customHeight="1" x14ac:dyDescent="0.45">
      <c r="I1634" s="8">
        <f>H98+7000000</f>
        <v>-11920000</v>
      </c>
      <c r="J1634" s="31">
        <v>26928477</v>
      </c>
      <c r="K1634" s="31" t="s">
        <v>36</v>
      </c>
    </row>
    <row r="1635" spans="9:11" ht="20.100000000000001" customHeight="1" x14ac:dyDescent="0.45">
      <c r="I1635" s="8">
        <f>H99+7000000</f>
        <v>-11930000</v>
      </c>
      <c r="J1635" s="31">
        <v>274923</v>
      </c>
      <c r="K1635" s="31" t="s">
        <v>10</v>
      </c>
    </row>
    <row r="1636" spans="9:11" ht="20.100000000000001" customHeight="1" x14ac:dyDescent="0.45">
      <c r="I1636" s="8">
        <f>H100+7000000</f>
        <v>-11960000</v>
      </c>
      <c r="J1636" s="31">
        <v>1100623</v>
      </c>
      <c r="K1636" s="31" t="s">
        <v>42</v>
      </c>
    </row>
    <row r="1637" spans="9:11" ht="20.100000000000001" customHeight="1" x14ac:dyDescent="0.45">
      <c r="I1637" s="8">
        <f>H101+7000000</f>
        <v>-12160000</v>
      </c>
      <c r="J1637" s="31">
        <v>4782410</v>
      </c>
      <c r="K1637" s="31" t="s">
        <v>11</v>
      </c>
    </row>
    <row r="1638" spans="9:11" ht="20.100000000000001" customHeight="1" x14ac:dyDescent="0.45">
      <c r="I1638" s="8">
        <f>H102+7000000</f>
        <v>-12170000</v>
      </c>
      <c r="J1638" s="31">
        <v>164806</v>
      </c>
      <c r="K1638" s="31" t="s">
        <v>12</v>
      </c>
    </row>
    <row r="1639" spans="9:11" ht="20.100000000000001" customHeight="1" x14ac:dyDescent="0.45">
      <c r="I1639" s="8">
        <f>H103+7000000</f>
        <v>-12220000</v>
      </c>
      <c r="J1639" s="8">
        <f>SUM(J1625:J1638)</f>
        <v>33970936</v>
      </c>
    </row>
    <row r="1640" spans="9:11" ht="20.100000000000001" customHeight="1" x14ac:dyDescent="0.45">
      <c r="I1640" s="8">
        <f>H104+7000000</f>
        <v>-15220000</v>
      </c>
    </row>
    <row r="1641" spans="9:11" ht="20.100000000000001" customHeight="1" x14ac:dyDescent="0.45">
      <c r="I1641" s="8">
        <f>H105+7000000</f>
        <v>-15770000</v>
      </c>
    </row>
    <row r="1642" spans="9:11" ht="20.100000000000001" customHeight="1" x14ac:dyDescent="0.45">
      <c r="I1642" s="8">
        <f>H106+7000000</f>
        <v>-15780000</v>
      </c>
      <c r="J1642" s="2"/>
    </row>
    <row r="1643" spans="9:11" ht="20.100000000000001" customHeight="1" x14ac:dyDescent="0.45">
      <c r="I1643" s="8">
        <f>H107+7000000</f>
        <v>-15800000</v>
      </c>
      <c r="J1643" s="2"/>
    </row>
    <row r="1644" spans="9:11" ht="20.100000000000001" customHeight="1" x14ac:dyDescent="0.45">
      <c r="I1644" s="8">
        <f>H108+7000000</f>
        <v>-15810000</v>
      </c>
      <c r="J1644" s="2"/>
    </row>
    <row r="1645" spans="9:11" ht="20.100000000000001" customHeight="1" x14ac:dyDescent="0.45">
      <c r="I1645" s="8">
        <f>H109+7000000</f>
        <v>-15820000</v>
      </c>
      <c r="J1645" s="2"/>
    </row>
    <row r="1646" spans="9:11" ht="20.100000000000001" customHeight="1" x14ac:dyDescent="0.45">
      <c r="I1646" s="8">
        <f>H110+7000000</f>
        <v>-15880000</v>
      </c>
      <c r="J1646" s="2"/>
    </row>
    <row r="1647" spans="9:11" ht="20.100000000000001" customHeight="1" x14ac:dyDescent="0.45">
      <c r="I1647" s="8">
        <f>H111+7000000</f>
        <v>-16230000</v>
      </c>
    </row>
    <row r="1648" spans="9:11" ht="20.100000000000001" customHeight="1" x14ac:dyDescent="0.45">
      <c r="I1648" s="8">
        <f>H112+7000000</f>
        <v>-16290000</v>
      </c>
    </row>
    <row r="1649" spans="9:9" ht="20.100000000000001" customHeight="1" x14ac:dyDescent="0.45">
      <c r="I1649" s="8">
        <f>H113+7000000</f>
        <v>-16990000</v>
      </c>
    </row>
    <row r="1650" spans="9:9" ht="20.100000000000001" customHeight="1" x14ac:dyDescent="0.45">
      <c r="I1650" s="8">
        <f>H114+7000000</f>
        <v>-4990000</v>
      </c>
    </row>
    <row r="1651" spans="9:9" ht="20.100000000000001" customHeight="1" x14ac:dyDescent="0.45">
      <c r="I1651" s="8">
        <f>H115+7000000</f>
        <v>-990000</v>
      </c>
    </row>
    <row r="1652" spans="9:9" ht="20.100000000000001" customHeight="1" x14ac:dyDescent="0.45">
      <c r="I1652" s="8">
        <f>H116+7000000</f>
        <v>510000</v>
      </c>
    </row>
    <row r="1653" spans="9:9" ht="20.100000000000001" customHeight="1" x14ac:dyDescent="0.45">
      <c r="I1653" s="8" t="e">
        <f>#REF!+7000000</f>
        <v>#REF!</v>
      </c>
    </row>
    <row r="1654" spans="9:9" ht="20.100000000000001" customHeight="1" x14ac:dyDescent="0.45">
      <c r="I1654" s="8">
        <f>H54+7000000</f>
        <v>21770000</v>
      </c>
    </row>
    <row r="1655" spans="9:9" ht="20.100000000000001" customHeight="1" x14ac:dyDescent="0.45">
      <c r="I1655" s="8" t="e">
        <f>#REF!+7000000</f>
        <v>#REF!</v>
      </c>
    </row>
    <row r="1656" spans="9:9" ht="20.100000000000001" customHeight="1" x14ac:dyDescent="0.45">
      <c r="I1656" s="8" t="e">
        <f>#REF!+7000000</f>
        <v>#REF!</v>
      </c>
    </row>
    <row r="1657" spans="9:9" ht="20.100000000000001" customHeight="1" x14ac:dyDescent="0.45">
      <c r="I1657" s="8" t="e">
        <f>#REF!+7000000</f>
        <v>#REF!</v>
      </c>
    </row>
    <row r="1658" spans="9:9" ht="20.100000000000001" customHeight="1" x14ac:dyDescent="0.45">
      <c r="I1658" s="8" t="e">
        <f>#REF!+7000000</f>
        <v>#REF!</v>
      </c>
    </row>
    <row r="1659" spans="9:9" ht="20.100000000000001" customHeight="1" x14ac:dyDescent="0.45">
      <c r="I1659" s="8" t="e">
        <f>#REF!+7000000</f>
        <v>#REF!</v>
      </c>
    </row>
    <row r="1660" spans="9:9" ht="20.100000000000001" customHeight="1" x14ac:dyDescent="0.45">
      <c r="I1660" s="8" t="e">
        <f>#REF!+7000000</f>
        <v>#REF!</v>
      </c>
    </row>
    <row r="1661" spans="9:9" ht="20.100000000000001" customHeight="1" x14ac:dyDescent="0.45">
      <c r="I1661" s="8" t="e">
        <f>#REF!+7000000</f>
        <v>#REF!</v>
      </c>
    </row>
    <row r="1662" spans="9:9" ht="20.100000000000001" customHeight="1" x14ac:dyDescent="0.45">
      <c r="I1662" s="8" t="e">
        <f>#REF!+7000000</f>
        <v>#REF!</v>
      </c>
    </row>
    <row r="1663" spans="9:9" ht="20.100000000000001" customHeight="1" x14ac:dyDescent="0.45">
      <c r="I1663" s="8" t="e">
        <f>#REF!+7000000</f>
        <v>#REF!</v>
      </c>
    </row>
    <row r="1664" spans="9:9" ht="20.100000000000001" customHeight="1" x14ac:dyDescent="0.45">
      <c r="I1664" s="8" t="e">
        <f>#REF!+7000000</f>
        <v>#REF!</v>
      </c>
    </row>
    <row r="1665" spans="9:9" ht="20.100000000000001" customHeight="1" x14ac:dyDescent="0.45">
      <c r="I1665" s="8" t="e">
        <f>#REF!+7000000</f>
        <v>#REF!</v>
      </c>
    </row>
    <row r="1666" spans="9:9" ht="20.100000000000001" customHeight="1" x14ac:dyDescent="0.45">
      <c r="I1666" s="8" t="e">
        <f>#REF!+7000000</f>
        <v>#REF!</v>
      </c>
    </row>
    <row r="1667" spans="9:9" ht="20.100000000000001" customHeight="1" x14ac:dyDescent="0.45">
      <c r="I1667" s="8" t="e">
        <f>#REF!+7000000</f>
        <v>#REF!</v>
      </c>
    </row>
    <row r="1668" spans="9:9" ht="20.100000000000001" customHeight="1" x14ac:dyDescent="0.45">
      <c r="I1668" s="8" t="e">
        <f>#REF!+7000000</f>
        <v>#REF!</v>
      </c>
    </row>
    <row r="1669" spans="9:9" ht="20.100000000000001" customHeight="1" x14ac:dyDescent="0.45">
      <c r="I1669" s="8" t="e">
        <f>#REF!+7000000</f>
        <v>#REF!</v>
      </c>
    </row>
    <row r="1670" spans="9:9" ht="20.100000000000001" customHeight="1" x14ac:dyDescent="0.45">
      <c r="I1670" s="8" t="e">
        <f>#REF!+7000000</f>
        <v>#REF!</v>
      </c>
    </row>
    <row r="1671" spans="9:9" ht="20.100000000000001" customHeight="1" x14ac:dyDescent="0.45">
      <c r="I1671" s="8" t="e">
        <f>#REF!+7000000</f>
        <v>#REF!</v>
      </c>
    </row>
    <row r="1672" spans="9:9" ht="20.100000000000001" customHeight="1" x14ac:dyDescent="0.45">
      <c r="I1672" s="8" t="e">
        <f>#REF!+7000000</f>
        <v>#REF!</v>
      </c>
    </row>
    <row r="1673" spans="9:9" ht="20.100000000000001" customHeight="1" x14ac:dyDescent="0.45">
      <c r="I1673" s="8" t="e">
        <f>#REF!+7000000</f>
        <v>#REF!</v>
      </c>
    </row>
    <row r="1674" spans="9:9" ht="20.100000000000001" customHeight="1" x14ac:dyDescent="0.45">
      <c r="I1674" s="8" t="e">
        <f>#REF!+7000000</f>
        <v>#REF!</v>
      </c>
    </row>
    <row r="1675" spans="9:9" ht="20.100000000000001" customHeight="1" x14ac:dyDescent="0.45">
      <c r="I1675" s="8" t="e">
        <f>#REF!+7000000</f>
        <v>#REF!</v>
      </c>
    </row>
    <row r="1676" spans="9:9" ht="20.100000000000001" customHeight="1" x14ac:dyDescent="0.45">
      <c r="I1676" s="8" t="e">
        <f>#REF!+7000000</f>
        <v>#REF!</v>
      </c>
    </row>
    <row r="1677" spans="9:9" ht="20.100000000000001" customHeight="1" x14ac:dyDescent="0.45">
      <c r="I1677" s="8" t="e">
        <f>#REF!+7000000</f>
        <v>#REF!</v>
      </c>
    </row>
    <row r="1678" spans="9:9" ht="20.100000000000001" customHeight="1" x14ac:dyDescent="0.45">
      <c r="I1678" s="8" t="e">
        <f>#REF!+7000000</f>
        <v>#REF!</v>
      </c>
    </row>
    <row r="1679" spans="9:9" ht="20.100000000000001" customHeight="1" x14ac:dyDescent="0.45">
      <c r="I1679" s="8" t="e">
        <f>#REF!+7000000</f>
        <v>#REF!</v>
      </c>
    </row>
    <row r="1680" spans="9:9" ht="20.100000000000001" customHeight="1" x14ac:dyDescent="0.45">
      <c r="I1680" s="8" t="e">
        <f>#REF!+7000000</f>
        <v>#REF!</v>
      </c>
    </row>
    <row r="1681" spans="9:10" ht="20.100000000000001" customHeight="1" x14ac:dyDescent="0.45">
      <c r="I1681" s="8" t="e">
        <f>#REF!+7000000</f>
        <v>#REF!</v>
      </c>
    </row>
    <row r="1682" spans="9:10" ht="20.100000000000001" customHeight="1" x14ac:dyDescent="0.45">
      <c r="I1682" s="8" t="e">
        <f>#REF!+7000000</f>
        <v>#REF!</v>
      </c>
    </row>
    <row r="1683" spans="9:10" ht="20.100000000000001" customHeight="1" x14ac:dyDescent="0.45">
      <c r="I1683" s="8" t="e">
        <f>#REF!+7000000</f>
        <v>#REF!</v>
      </c>
    </row>
    <row r="1684" spans="9:10" ht="20.100000000000001" customHeight="1" x14ac:dyDescent="0.45">
      <c r="I1684" s="8" t="e">
        <f>#REF!+7000000</f>
        <v>#REF!</v>
      </c>
    </row>
    <row r="1685" spans="9:10" ht="20.100000000000001" customHeight="1" x14ac:dyDescent="0.45">
      <c r="I1685" s="8" t="e">
        <f>#REF!+7000000</f>
        <v>#REF!</v>
      </c>
      <c r="J1685" s="2"/>
    </row>
    <row r="1686" spans="9:10" ht="20.100000000000001" customHeight="1" x14ac:dyDescent="0.45">
      <c r="I1686" s="8" t="e">
        <f>#REF!+7000000</f>
        <v>#REF!</v>
      </c>
      <c r="J1686" s="2"/>
    </row>
    <row r="1687" spans="9:10" ht="20.100000000000001" customHeight="1" x14ac:dyDescent="0.45">
      <c r="I1687" s="8" t="e">
        <f>#REF!+7000000</f>
        <v>#REF!</v>
      </c>
      <c r="J1687" s="8"/>
    </row>
    <row r="1688" spans="9:10" ht="20.100000000000001" customHeight="1" x14ac:dyDescent="0.45">
      <c r="I1688" s="8" t="e">
        <f>#REF!+7000000</f>
        <v>#REF!</v>
      </c>
    </row>
    <row r="1689" spans="9:10" ht="20.100000000000001" customHeight="1" x14ac:dyDescent="0.45">
      <c r="I1689" s="8" t="e">
        <f>#REF!+7000000</f>
        <v>#REF!</v>
      </c>
    </row>
    <row r="1690" spans="9:10" ht="20.100000000000001" customHeight="1" x14ac:dyDescent="0.45">
      <c r="I1690" s="8" t="e">
        <f>#REF!+7000000</f>
        <v>#REF!</v>
      </c>
    </row>
    <row r="1691" spans="9:10" ht="20.100000000000001" customHeight="1" x14ac:dyDescent="0.45">
      <c r="I1691" s="8" t="e">
        <f>#REF!+7000000</f>
        <v>#REF!</v>
      </c>
    </row>
    <row r="1692" spans="9:10" ht="20.100000000000001" customHeight="1" x14ac:dyDescent="0.45">
      <c r="I1692" s="8" t="e">
        <f>#REF!+7000000</f>
        <v>#REF!</v>
      </c>
    </row>
    <row r="1693" spans="9:10" ht="20.100000000000001" customHeight="1" x14ac:dyDescent="0.45">
      <c r="I1693" s="8" t="e">
        <f>#REF!+7000000</f>
        <v>#REF!</v>
      </c>
    </row>
    <row r="1694" spans="9:10" ht="20.100000000000001" customHeight="1" x14ac:dyDescent="0.45">
      <c r="I1694" s="8" t="e">
        <f>#REF!+7000000</f>
        <v>#REF!</v>
      </c>
    </row>
    <row r="1695" spans="9:10" ht="20.100000000000001" customHeight="1" x14ac:dyDescent="0.45">
      <c r="I1695" s="8" t="e">
        <f>#REF!+7000000</f>
        <v>#REF!</v>
      </c>
    </row>
    <row r="1696" spans="9:10" ht="20.100000000000001" customHeight="1" x14ac:dyDescent="0.45">
      <c r="I1696" s="8" t="e">
        <f>#REF!+7000000</f>
        <v>#REF!</v>
      </c>
    </row>
    <row r="1697" spans="9:9" ht="20.100000000000001" customHeight="1" x14ac:dyDescent="0.45">
      <c r="I1697" s="8" t="e">
        <f>#REF!+7000000</f>
        <v>#REF!</v>
      </c>
    </row>
    <row r="1698" spans="9:9" ht="20.100000000000001" customHeight="1" x14ac:dyDescent="0.45">
      <c r="I1698" s="8" t="e">
        <f>#REF!+7000000</f>
        <v>#REF!</v>
      </c>
    </row>
    <row r="1699" spans="9:9" ht="20.100000000000001" customHeight="1" x14ac:dyDescent="0.45">
      <c r="I1699" s="8" t="e">
        <f>#REF!+7000000</f>
        <v>#REF!</v>
      </c>
    </row>
    <row r="1700" spans="9:9" ht="20.100000000000001" customHeight="1" x14ac:dyDescent="0.45">
      <c r="I1700" s="8" t="e">
        <f>#REF!+7000000</f>
        <v>#REF!</v>
      </c>
    </row>
    <row r="1701" spans="9:9" ht="20.100000000000001" customHeight="1" x14ac:dyDescent="0.45">
      <c r="I1701" s="8" t="e">
        <f>#REF!+7000000</f>
        <v>#REF!</v>
      </c>
    </row>
    <row r="1702" spans="9:9" ht="20.100000000000001" customHeight="1" x14ac:dyDescent="0.45">
      <c r="I1702" s="8" t="e">
        <f>#REF!+7000000</f>
        <v>#REF!</v>
      </c>
    </row>
    <row r="1703" spans="9:9" ht="20.100000000000001" customHeight="1" x14ac:dyDescent="0.45">
      <c r="I1703" s="8" t="e">
        <f>#REF!+7000000</f>
        <v>#REF!</v>
      </c>
    </row>
    <row r="1704" spans="9:9" ht="20.100000000000001" customHeight="1" x14ac:dyDescent="0.45">
      <c r="I1704" s="8" t="e">
        <f>#REF!+7000000</f>
        <v>#REF!</v>
      </c>
    </row>
    <row r="1705" spans="9:9" ht="20.100000000000001" customHeight="1" x14ac:dyDescent="0.45">
      <c r="I1705" s="8" t="e">
        <f>#REF!+7000000</f>
        <v>#REF!</v>
      </c>
    </row>
    <row r="1706" spans="9:9" ht="20.100000000000001" customHeight="1" x14ac:dyDescent="0.45">
      <c r="I1706" s="8" t="e">
        <f>#REF!+7000000</f>
        <v>#REF!</v>
      </c>
    </row>
    <row r="1707" spans="9:9" ht="20.100000000000001" customHeight="1" x14ac:dyDescent="0.45">
      <c r="I1707" s="8" t="e">
        <f>#REF!+7000000</f>
        <v>#REF!</v>
      </c>
    </row>
    <row r="1708" spans="9:9" ht="20.100000000000001" customHeight="1" x14ac:dyDescent="0.45">
      <c r="I1708" s="8" t="e">
        <f>#REF!+7000000</f>
        <v>#REF!</v>
      </c>
    </row>
    <row r="1709" spans="9:9" ht="20.100000000000001" customHeight="1" x14ac:dyDescent="0.45">
      <c r="I1709" s="8" t="e">
        <f>#REF!+7000000</f>
        <v>#REF!</v>
      </c>
    </row>
    <row r="1710" spans="9:9" ht="20.100000000000001" customHeight="1" x14ac:dyDescent="0.45">
      <c r="I1710" s="8" t="e">
        <f>#REF!+7000000</f>
        <v>#REF!</v>
      </c>
    </row>
    <row r="1711" spans="9:9" ht="20.100000000000001" customHeight="1" x14ac:dyDescent="0.45">
      <c r="I1711" s="8" t="e">
        <f>#REF!+7000000</f>
        <v>#REF!</v>
      </c>
    </row>
    <row r="1712" spans="9:9" ht="20.100000000000001" customHeight="1" x14ac:dyDescent="0.45">
      <c r="I1712" s="8" t="e">
        <f>#REF!+7000000</f>
        <v>#REF!</v>
      </c>
    </row>
    <row r="1713" spans="9:9" ht="20.100000000000001" customHeight="1" x14ac:dyDescent="0.45">
      <c r="I1713" s="8" t="e">
        <f>#REF!+7000000</f>
        <v>#REF!</v>
      </c>
    </row>
    <row r="1714" spans="9:9" ht="20.100000000000001" customHeight="1" x14ac:dyDescent="0.45">
      <c r="I1714" s="8" t="e">
        <f>#REF!+7000000</f>
        <v>#REF!</v>
      </c>
    </row>
    <row r="1715" spans="9:9" ht="20.100000000000001" customHeight="1" x14ac:dyDescent="0.45">
      <c r="I1715" s="8" t="e">
        <f>#REF!+7000000</f>
        <v>#REF!</v>
      </c>
    </row>
    <row r="1716" spans="9:9" ht="20.100000000000001" customHeight="1" x14ac:dyDescent="0.45">
      <c r="I1716" s="8" t="e">
        <f>#REF!+7000000</f>
        <v>#REF!</v>
      </c>
    </row>
    <row r="1717" spans="9:9" ht="20.100000000000001" customHeight="1" x14ac:dyDescent="0.45">
      <c r="I1717" s="8" t="e">
        <f>#REF!+7000000</f>
        <v>#REF!</v>
      </c>
    </row>
    <row r="1718" spans="9:9" ht="20.100000000000001" customHeight="1" x14ac:dyDescent="0.45">
      <c r="I1718" s="8" t="e">
        <f>#REF!+7000000</f>
        <v>#REF!</v>
      </c>
    </row>
    <row r="1719" spans="9:9" ht="20.100000000000001" customHeight="1" x14ac:dyDescent="0.45">
      <c r="I1719" s="8" t="e">
        <f>#REF!+7000000</f>
        <v>#REF!</v>
      </c>
    </row>
    <row r="1720" spans="9:9" ht="20.100000000000001" customHeight="1" x14ac:dyDescent="0.45">
      <c r="I1720" s="8" t="e">
        <f>#REF!+7000000</f>
        <v>#REF!</v>
      </c>
    </row>
    <row r="1721" spans="9:9" ht="20.100000000000001" customHeight="1" x14ac:dyDescent="0.45">
      <c r="I1721" s="8" t="e">
        <f>#REF!+7000000</f>
        <v>#REF!</v>
      </c>
    </row>
    <row r="1722" spans="9:9" ht="20.100000000000001" customHeight="1" x14ac:dyDescent="0.45">
      <c r="I1722" s="8" t="e">
        <f>#REF!+7000000</f>
        <v>#REF!</v>
      </c>
    </row>
    <row r="1723" spans="9:9" ht="20.100000000000001" customHeight="1" x14ac:dyDescent="0.45">
      <c r="I1723" s="8" t="e">
        <f>#REF!+7000000</f>
        <v>#REF!</v>
      </c>
    </row>
    <row r="1724" spans="9:9" ht="20.100000000000001" customHeight="1" x14ac:dyDescent="0.45">
      <c r="I1724" s="8" t="e">
        <f>#REF!+7000000</f>
        <v>#REF!</v>
      </c>
    </row>
    <row r="1725" spans="9:9" ht="20.100000000000001" customHeight="1" x14ac:dyDescent="0.45">
      <c r="I1725" s="8" t="e">
        <f>#REF!+7000000</f>
        <v>#REF!</v>
      </c>
    </row>
    <row r="1726" spans="9:9" ht="20.100000000000001" customHeight="1" x14ac:dyDescent="0.45">
      <c r="I1726" s="8" t="e">
        <f>#REF!+7000000</f>
        <v>#REF!</v>
      </c>
    </row>
    <row r="1727" spans="9:9" ht="20.100000000000001" customHeight="1" x14ac:dyDescent="0.45">
      <c r="I1727" s="8" t="e">
        <f>#REF!+7000000</f>
        <v>#REF!</v>
      </c>
    </row>
    <row r="1728" spans="9:9" ht="20.100000000000001" customHeight="1" x14ac:dyDescent="0.45">
      <c r="I1728" s="8" t="e">
        <f>#REF!+7000000</f>
        <v>#REF!</v>
      </c>
    </row>
    <row r="1729" spans="9:9" ht="20.100000000000001" customHeight="1" x14ac:dyDescent="0.45">
      <c r="I1729" s="8" t="e">
        <f>#REF!+7000000</f>
        <v>#REF!</v>
      </c>
    </row>
    <row r="1730" spans="9:9" ht="20.100000000000001" customHeight="1" x14ac:dyDescent="0.45">
      <c r="I1730" s="8" t="e">
        <f>#REF!+7000000</f>
        <v>#REF!</v>
      </c>
    </row>
    <row r="1731" spans="9:9" ht="20.100000000000001" customHeight="1" x14ac:dyDescent="0.45">
      <c r="I1731" s="8" t="e">
        <f>#REF!+7000000</f>
        <v>#REF!</v>
      </c>
    </row>
    <row r="1732" spans="9:9" ht="20.100000000000001" customHeight="1" x14ac:dyDescent="0.45">
      <c r="I1732" s="8" t="e">
        <f>#REF!+7000000</f>
        <v>#REF!</v>
      </c>
    </row>
    <row r="1733" spans="9:9" ht="20.100000000000001" customHeight="1" x14ac:dyDescent="0.45">
      <c r="I1733" s="8" t="e">
        <f>#REF!+7000000</f>
        <v>#REF!</v>
      </c>
    </row>
    <row r="1734" spans="9:9" ht="20.100000000000001" customHeight="1" x14ac:dyDescent="0.45">
      <c r="I1734" s="8" t="e">
        <f>#REF!+7000000</f>
        <v>#REF!</v>
      </c>
    </row>
    <row r="1735" spans="9:9" ht="20.100000000000001" customHeight="1" x14ac:dyDescent="0.45">
      <c r="I1735" s="8" t="e">
        <f>#REF!+7000000</f>
        <v>#REF!</v>
      </c>
    </row>
    <row r="1736" spans="9:9" ht="20.100000000000001" customHeight="1" x14ac:dyDescent="0.45">
      <c r="I1736" s="8" t="e">
        <f>#REF!+7000000</f>
        <v>#REF!</v>
      </c>
    </row>
    <row r="1737" spans="9:9" ht="20.100000000000001" customHeight="1" x14ac:dyDescent="0.45">
      <c r="I1737" s="8" t="e">
        <f>#REF!+7000000</f>
        <v>#REF!</v>
      </c>
    </row>
    <row r="1738" spans="9:9" ht="20.100000000000001" customHeight="1" x14ac:dyDescent="0.45">
      <c r="I1738" s="8" t="e">
        <f>#REF!+7000000</f>
        <v>#REF!</v>
      </c>
    </row>
    <row r="1739" spans="9:9" ht="20.100000000000001" customHeight="1" x14ac:dyDescent="0.45">
      <c r="I1739" s="8" t="e">
        <f>#REF!+7000000</f>
        <v>#REF!</v>
      </c>
    </row>
    <row r="1740" spans="9:9" ht="20.100000000000001" customHeight="1" x14ac:dyDescent="0.45">
      <c r="I1740" s="8" t="e">
        <f>#REF!+7000000</f>
        <v>#REF!</v>
      </c>
    </row>
    <row r="1741" spans="9:9" ht="20.100000000000001" customHeight="1" x14ac:dyDescent="0.45">
      <c r="I1741" s="8" t="e">
        <f>#REF!+7000000</f>
        <v>#REF!</v>
      </c>
    </row>
    <row r="1742" spans="9:9" ht="20.100000000000001" customHeight="1" x14ac:dyDescent="0.45">
      <c r="I1742" s="8" t="e">
        <f>#REF!+7000000</f>
        <v>#REF!</v>
      </c>
    </row>
    <row r="1743" spans="9:9" ht="20.100000000000001" customHeight="1" x14ac:dyDescent="0.45">
      <c r="I1743" s="8" t="e">
        <f>#REF!+7000000</f>
        <v>#REF!</v>
      </c>
    </row>
    <row r="1744" spans="9:9" ht="20.100000000000001" customHeight="1" x14ac:dyDescent="0.45">
      <c r="I1744" s="8" t="e">
        <f>#REF!+7000000</f>
        <v>#REF!</v>
      </c>
    </row>
    <row r="1745" spans="9:10" ht="20.100000000000001" customHeight="1" x14ac:dyDescent="0.45">
      <c r="I1745" s="8" t="e">
        <f>#REF!+7000000</f>
        <v>#REF!</v>
      </c>
    </row>
    <row r="1746" spans="9:10" ht="20.100000000000001" customHeight="1" x14ac:dyDescent="0.45">
      <c r="I1746" s="8" t="e">
        <f>#REF!+7000000</f>
        <v>#REF!</v>
      </c>
    </row>
    <row r="1747" spans="9:10" ht="20.100000000000001" customHeight="1" x14ac:dyDescent="0.45">
      <c r="I1747" s="8" t="e">
        <f>#REF!+7000000</f>
        <v>#REF!</v>
      </c>
    </row>
    <row r="1748" spans="9:10" ht="20.100000000000001" customHeight="1" x14ac:dyDescent="0.45">
      <c r="I1748" s="8" t="e">
        <f>#REF!+7000000</f>
        <v>#REF!</v>
      </c>
    </row>
    <row r="1749" spans="9:10" ht="20.100000000000001" customHeight="1" x14ac:dyDescent="0.45">
      <c r="I1749" s="8" t="e">
        <f>#REF!+7000000</f>
        <v>#REF!</v>
      </c>
    </row>
    <row r="1750" spans="9:10" ht="20.100000000000001" customHeight="1" x14ac:dyDescent="0.45">
      <c r="I1750" s="8" t="e">
        <f>#REF!+7000000</f>
        <v>#REF!</v>
      </c>
    </row>
    <row r="1751" spans="9:10" ht="20.100000000000001" customHeight="1" x14ac:dyDescent="0.45">
      <c r="I1751" s="8" t="e">
        <f>#REF!+7000000</f>
        <v>#REF!</v>
      </c>
    </row>
    <row r="1752" spans="9:10" ht="20.100000000000001" customHeight="1" x14ac:dyDescent="0.45">
      <c r="I1752" s="8" t="e">
        <f>#REF!+7000000</f>
        <v>#REF!</v>
      </c>
      <c r="J1752" s="8" t="e">
        <f>SUM(#REF!)</f>
        <v>#REF!</v>
      </c>
    </row>
    <row r="1753" spans="9:10" ht="20.100000000000001" customHeight="1" x14ac:dyDescent="0.45">
      <c r="I1753" s="8" t="e">
        <f>#REF!+7000000</f>
        <v>#REF!</v>
      </c>
    </row>
    <row r="1754" spans="9:10" ht="20.100000000000001" customHeight="1" x14ac:dyDescent="0.45">
      <c r="I1754" s="8" t="e">
        <f>#REF!+7000000</f>
        <v>#REF!</v>
      </c>
    </row>
    <row r="1755" spans="9:10" ht="20.100000000000001" customHeight="1" x14ac:dyDescent="0.45">
      <c r="I1755" s="8" t="e">
        <f>#REF!+7000000</f>
        <v>#REF!</v>
      </c>
    </row>
    <row r="1756" spans="9:10" ht="20.100000000000001" customHeight="1" x14ac:dyDescent="0.45">
      <c r="I1756" s="8" t="e">
        <f>#REF!+7000000</f>
        <v>#REF!</v>
      </c>
    </row>
    <row r="1757" spans="9:10" ht="20.100000000000001" customHeight="1" x14ac:dyDescent="0.45">
      <c r="I1757" s="8" t="e">
        <f>#REF!+7000000</f>
        <v>#REF!</v>
      </c>
    </row>
    <row r="1758" spans="9:10" ht="20.100000000000001" customHeight="1" x14ac:dyDescent="0.45">
      <c r="I1758" s="8" t="e">
        <f>#REF!+7000000</f>
        <v>#REF!</v>
      </c>
    </row>
    <row r="1759" spans="9:10" ht="20.100000000000001" customHeight="1" x14ac:dyDescent="0.45">
      <c r="I1759" s="8" t="e">
        <f>#REF!+7000000</f>
        <v>#REF!</v>
      </c>
    </row>
    <row r="1760" spans="9:10" ht="20.100000000000001" customHeight="1" x14ac:dyDescent="0.45">
      <c r="I1760" s="8" t="e">
        <f>#REF!+7000000</f>
        <v>#REF!</v>
      </c>
    </row>
    <row r="1761" spans="9:9" ht="20.100000000000001" customHeight="1" x14ac:dyDescent="0.45">
      <c r="I1761" s="8" t="e">
        <f>#REF!+7000000</f>
        <v>#REF!</v>
      </c>
    </row>
    <row r="1762" spans="9:9" ht="20.100000000000001" customHeight="1" x14ac:dyDescent="0.45">
      <c r="I1762" s="8" t="e">
        <f>#REF!+7000000</f>
        <v>#REF!</v>
      </c>
    </row>
    <row r="1763" spans="9:9" ht="20.100000000000001" customHeight="1" x14ac:dyDescent="0.45">
      <c r="I1763" s="8" t="e">
        <f>#REF!+7000000</f>
        <v>#REF!</v>
      </c>
    </row>
    <row r="1764" spans="9:9" ht="20.100000000000001" customHeight="1" x14ac:dyDescent="0.45">
      <c r="I1764" s="8" t="e">
        <f>#REF!+7000000</f>
        <v>#REF!</v>
      </c>
    </row>
    <row r="1765" spans="9:9" ht="20.100000000000001" customHeight="1" x14ac:dyDescent="0.45">
      <c r="I1765" s="8" t="e">
        <f>#REF!+7000000</f>
        <v>#REF!</v>
      </c>
    </row>
    <row r="1766" spans="9:9" ht="20.100000000000001" customHeight="1" x14ac:dyDescent="0.45">
      <c r="I1766" s="8" t="e">
        <f>#REF!+7000000</f>
        <v>#REF!</v>
      </c>
    </row>
    <row r="1767" spans="9:9" ht="20.100000000000001" customHeight="1" x14ac:dyDescent="0.45">
      <c r="I1767" s="8" t="e">
        <f>#REF!+7000000</f>
        <v>#REF!</v>
      </c>
    </row>
    <row r="1768" spans="9:9" ht="20.100000000000001" customHeight="1" x14ac:dyDescent="0.45">
      <c r="I1768" s="8" t="e">
        <f>#REF!+7000000</f>
        <v>#REF!</v>
      </c>
    </row>
    <row r="1769" spans="9:9" ht="20.100000000000001" customHeight="1" x14ac:dyDescent="0.45">
      <c r="I1769" s="8" t="e">
        <f>#REF!+7000000</f>
        <v>#REF!</v>
      </c>
    </row>
    <row r="1770" spans="9:9" ht="20.100000000000001" customHeight="1" x14ac:dyDescent="0.45">
      <c r="I1770" s="8" t="e">
        <f>#REF!+7000000</f>
        <v>#REF!</v>
      </c>
    </row>
    <row r="1771" spans="9:9" ht="20.100000000000001" customHeight="1" x14ac:dyDescent="0.45">
      <c r="I1771" s="8" t="e">
        <f>#REF!+7000000</f>
        <v>#REF!</v>
      </c>
    </row>
    <row r="1772" spans="9:9" ht="20.100000000000001" customHeight="1" x14ac:dyDescent="0.45">
      <c r="I1772" s="8" t="e">
        <f>#REF!+7000000</f>
        <v>#REF!</v>
      </c>
    </row>
    <row r="1773" spans="9:9" ht="20.100000000000001" customHeight="1" x14ac:dyDescent="0.45">
      <c r="I1773" s="8" t="e">
        <f>#REF!+7000000</f>
        <v>#REF!</v>
      </c>
    </row>
    <row r="1774" spans="9:9" ht="20.100000000000001" customHeight="1" x14ac:dyDescent="0.45">
      <c r="I1774" s="8" t="e">
        <f>#REF!+7000000</f>
        <v>#REF!</v>
      </c>
    </row>
    <row r="1775" spans="9:9" ht="20.100000000000001" customHeight="1" x14ac:dyDescent="0.45">
      <c r="I1775" s="8" t="e">
        <f>#REF!+7000000</f>
        <v>#REF!</v>
      </c>
    </row>
    <row r="1776" spans="9:9" ht="20.100000000000001" customHeight="1" x14ac:dyDescent="0.45">
      <c r="I1776" s="8" t="e">
        <f>#REF!+7000000</f>
        <v>#REF!</v>
      </c>
    </row>
    <row r="1777" spans="9:9" ht="20.100000000000001" customHeight="1" x14ac:dyDescent="0.45">
      <c r="I1777" s="8" t="e">
        <f>#REF!+7000000</f>
        <v>#REF!</v>
      </c>
    </row>
    <row r="1778" spans="9:9" ht="20.100000000000001" customHeight="1" x14ac:dyDescent="0.45">
      <c r="I1778" s="8" t="e">
        <f>#REF!+7000000</f>
        <v>#REF!</v>
      </c>
    </row>
    <row r="1779" spans="9:9" ht="20.100000000000001" customHeight="1" x14ac:dyDescent="0.45">
      <c r="I1779" s="8" t="e">
        <f>#REF!+7000000</f>
        <v>#REF!</v>
      </c>
    </row>
    <row r="1780" spans="9:9" ht="20.100000000000001" customHeight="1" x14ac:dyDescent="0.45">
      <c r="I1780" s="8" t="e">
        <f>#REF!+7000000</f>
        <v>#REF!</v>
      </c>
    </row>
    <row r="1781" spans="9:9" ht="20.100000000000001" customHeight="1" x14ac:dyDescent="0.45">
      <c r="I1781" s="8" t="e">
        <f>#REF!+7000000</f>
        <v>#REF!</v>
      </c>
    </row>
    <row r="1782" spans="9:9" ht="20.100000000000001" customHeight="1" x14ac:dyDescent="0.45">
      <c r="I1782" s="8" t="e">
        <f>#REF!+7000000</f>
        <v>#REF!</v>
      </c>
    </row>
    <row r="1783" spans="9:9" ht="20.100000000000001" customHeight="1" x14ac:dyDescent="0.45">
      <c r="I1783" s="8" t="e">
        <f>#REF!+7000000</f>
        <v>#REF!</v>
      </c>
    </row>
    <row r="1784" spans="9:9" ht="20.100000000000001" customHeight="1" x14ac:dyDescent="0.45">
      <c r="I1784" s="8" t="e">
        <f>#REF!+7000000</f>
        <v>#REF!</v>
      </c>
    </row>
    <row r="1785" spans="9:9" ht="20.100000000000001" customHeight="1" x14ac:dyDescent="0.45">
      <c r="I1785" s="8" t="e">
        <f>#REF!+7000000</f>
        <v>#REF!</v>
      </c>
    </row>
    <row r="1786" spans="9:9" ht="20.100000000000001" customHeight="1" x14ac:dyDescent="0.45">
      <c r="I1786" s="8" t="e">
        <f>#REF!+7000000</f>
        <v>#REF!</v>
      </c>
    </row>
    <row r="1787" spans="9:9" ht="20.100000000000001" customHeight="1" x14ac:dyDescent="0.45">
      <c r="I1787" s="8" t="e">
        <f>#REF!+7000000</f>
        <v>#REF!</v>
      </c>
    </row>
    <row r="1788" spans="9:9" ht="20.100000000000001" customHeight="1" x14ac:dyDescent="0.45">
      <c r="I1788" s="8" t="e">
        <f>#REF!+7000000</f>
        <v>#REF!</v>
      </c>
    </row>
    <row r="1789" spans="9:9" ht="20.100000000000001" customHeight="1" x14ac:dyDescent="0.45">
      <c r="I1789" s="8" t="e">
        <f>#REF!+7000000</f>
        <v>#REF!</v>
      </c>
    </row>
    <row r="1790" spans="9:9" ht="20.100000000000001" customHeight="1" x14ac:dyDescent="0.45">
      <c r="I1790" s="8" t="e">
        <f>#REF!+7000000</f>
        <v>#REF!</v>
      </c>
    </row>
    <row r="1791" spans="9:9" ht="20.100000000000001" customHeight="1" x14ac:dyDescent="0.45">
      <c r="I1791" s="8" t="e">
        <f>#REF!+7000000</f>
        <v>#REF!</v>
      </c>
    </row>
    <row r="1792" spans="9:9" ht="20.100000000000001" customHeight="1" x14ac:dyDescent="0.45">
      <c r="I1792" s="8" t="e">
        <f>#REF!+7000000</f>
        <v>#REF!</v>
      </c>
    </row>
    <row r="1793" spans="9:9" ht="20.100000000000001" customHeight="1" x14ac:dyDescent="0.45">
      <c r="I1793" s="8" t="e">
        <f>#REF!+7000000</f>
        <v>#REF!</v>
      </c>
    </row>
    <row r="1794" spans="9:9" ht="20.100000000000001" customHeight="1" x14ac:dyDescent="0.45">
      <c r="I1794" s="8" t="e">
        <f>#REF!+7000000</f>
        <v>#REF!</v>
      </c>
    </row>
    <row r="1795" spans="9:9" ht="20.100000000000001" customHeight="1" x14ac:dyDescent="0.45">
      <c r="I1795" s="8" t="e">
        <f>#REF!+7000000</f>
        <v>#REF!</v>
      </c>
    </row>
    <row r="1796" spans="9:9" ht="20.100000000000001" customHeight="1" x14ac:dyDescent="0.45">
      <c r="I1796" s="8" t="e">
        <f>#REF!+7000000</f>
        <v>#REF!</v>
      </c>
    </row>
    <row r="1797" spans="9:9" ht="20.100000000000001" customHeight="1" x14ac:dyDescent="0.45">
      <c r="I1797" s="8" t="e">
        <f>#REF!+7000000</f>
        <v>#REF!</v>
      </c>
    </row>
    <row r="1798" spans="9:9" ht="20.100000000000001" customHeight="1" x14ac:dyDescent="0.45">
      <c r="I1798" s="8" t="e">
        <f>#REF!+7000000</f>
        <v>#REF!</v>
      </c>
    </row>
    <row r="1799" spans="9:9" ht="20.100000000000001" customHeight="1" x14ac:dyDescent="0.45">
      <c r="I1799" s="8" t="e">
        <f>#REF!+7000000</f>
        <v>#REF!</v>
      </c>
    </row>
    <row r="1800" spans="9:9" ht="20.100000000000001" customHeight="1" x14ac:dyDescent="0.45">
      <c r="I1800" s="8" t="e">
        <f>#REF!+7000000</f>
        <v>#REF!</v>
      </c>
    </row>
    <row r="1801" spans="9:9" ht="20.100000000000001" customHeight="1" x14ac:dyDescent="0.45">
      <c r="I1801" s="8" t="e">
        <f>#REF!+7000000</f>
        <v>#REF!</v>
      </c>
    </row>
    <row r="1802" spans="9:9" ht="20.100000000000001" customHeight="1" x14ac:dyDescent="0.45">
      <c r="I1802" s="8" t="e">
        <f>#REF!+7000000</f>
        <v>#REF!</v>
      </c>
    </row>
    <row r="1803" spans="9:9" ht="20.100000000000001" customHeight="1" x14ac:dyDescent="0.45">
      <c r="I1803" s="8" t="e">
        <f>#REF!+7000000</f>
        <v>#REF!</v>
      </c>
    </row>
    <row r="1804" spans="9:9" ht="20.100000000000001" customHeight="1" x14ac:dyDescent="0.45">
      <c r="I1804" s="8" t="e">
        <f>#REF!+7000000</f>
        <v>#REF!</v>
      </c>
    </row>
    <row r="1805" spans="9:9" ht="20.100000000000001" customHeight="1" x14ac:dyDescent="0.45">
      <c r="I1805" s="8" t="e">
        <f>#REF!+7000000</f>
        <v>#REF!</v>
      </c>
    </row>
    <row r="1806" spans="9:9" ht="20.100000000000001" customHeight="1" x14ac:dyDescent="0.45">
      <c r="I1806" s="8" t="e">
        <f>#REF!+7000000</f>
        <v>#REF!</v>
      </c>
    </row>
    <row r="1807" spans="9:9" ht="20.100000000000001" customHeight="1" x14ac:dyDescent="0.45">
      <c r="I1807" s="8" t="e">
        <f>#REF!+7000000</f>
        <v>#REF!</v>
      </c>
    </row>
    <row r="1808" spans="9:9" ht="20.100000000000001" customHeight="1" x14ac:dyDescent="0.45">
      <c r="I1808" s="8" t="e">
        <f>#REF!+7000000</f>
        <v>#REF!</v>
      </c>
    </row>
    <row r="1809" spans="9:9" ht="20.100000000000001" customHeight="1" x14ac:dyDescent="0.45">
      <c r="I1809" s="8" t="e">
        <f>#REF!+7000000</f>
        <v>#REF!</v>
      </c>
    </row>
    <row r="1810" spans="9:9" ht="20.100000000000001" customHeight="1" x14ac:dyDescent="0.45">
      <c r="I1810" s="8" t="e">
        <f>#REF!+7000000</f>
        <v>#REF!</v>
      </c>
    </row>
    <row r="1811" spans="9:9" ht="20.100000000000001" customHeight="1" x14ac:dyDescent="0.45">
      <c r="I1811" s="8" t="e">
        <f>#REF!+7000000</f>
        <v>#REF!</v>
      </c>
    </row>
    <row r="1812" spans="9:9" ht="20.100000000000001" customHeight="1" x14ac:dyDescent="0.45">
      <c r="I1812" s="8" t="e">
        <f>#REF!+7000000</f>
        <v>#REF!</v>
      </c>
    </row>
    <row r="1813" spans="9:9" ht="20.100000000000001" customHeight="1" x14ac:dyDescent="0.45">
      <c r="I1813" s="8" t="e">
        <f>#REF!+7000000</f>
        <v>#REF!</v>
      </c>
    </row>
    <row r="1814" spans="9:9" ht="20.100000000000001" customHeight="1" x14ac:dyDescent="0.45">
      <c r="I1814" s="8" t="e">
        <f>#REF!+7000000</f>
        <v>#REF!</v>
      </c>
    </row>
    <row r="1815" spans="9:9" ht="20.100000000000001" customHeight="1" x14ac:dyDescent="0.45">
      <c r="I1815" s="8" t="e">
        <f>#REF!+7000000</f>
        <v>#REF!</v>
      </c>
    </row>
    <row r="1816" spans="9:9" ht="20.100000000000001" customHeight="1" x14ac:dyDescent="0.45">
      <c r="I1816" s="8" t="e">
        <f>#REF!+7000000</f>
        <v>#REF!</v>
      </c>
    </row>
    <row r="1817" spans="9:9" ht="20.100000000000001" customHeight="1" x14ac:dyDescent="0.45">
      <c r="I1817" s="8" t="e">
        <f>#REF!+7000000</f>
        <v>#REF!</v>
      </c>
    </row>
    <row r="1818" spans="9:9" ht="20.100000000000001" customHeight="1" x14ac:dyDescent="0.45">
      <c r="I1818" s="8" t="e">
        <f>#REF!+7000000</f>
        <v>#REF!</v>
      </c>
    </row>
    <row r="1819" spans="9:9" ht="20.100000000000001" customHeight="1" x14ac:dyDescent="0.45">
      <c r="I1819" s="8" t="e">
        <f>#REF!+7000000</f>
        <v>#REF!</v>
      </c>
    </row>
    <row r="1820" spans="9:9" ht="20.100000000000001" customHeight="1" x14ac:dyDescent="0.45">
      <c r="I1820" s="8" t="e">
        <f>#REF!+7000000</f>
        <v>#REF!</v>
      </c>
    </row>
    <row r="1821" spans="9:9" ht="20.100000000000001" customHeight="1" x14ac:dyDescent="0.45">
      <c r="I1821" s="8" t="e">
        <f>#REF!+7000000</f>
        <v>#REF!</v>
      </c>
    </row>
    <row r="1822" spans="9:9" ht="20.100000000000001" customHeight="1" x14ac:dyDescent="0.45">
      <c r="I1822" s="8" t="e">
        <f>#REF!+7000000</f>
        <v>#REF!</v>
      </c>
    </row>
    <row r="1823" spans="9:9" ht="20.100000000000001" customHeight="1" x14ac:dyDescent="0.45">
      <c r="I1823" s="8" t="e">
        <f>#REF!+7000000</f>
        <v>#REF!</v>
      </c>
    </row>
    <row r="1824" spans="9:9" ht="20.100000000000001" customHeight="1" x14ac:dyDescent="0.45">
      <c r="I1824" s="8" t="e">
        <f>#REF!+7000000</f>
        <v>#REF!</v>
      </c>
    </row>
    <row r="1825" spans="9:9" ht="20.100000000000001" customHeight="1" x14ac:dyDescent="0.45">
      <c r="I1825" s="8" t="e">
        <f>#REF!+7000000</f>
        <v>#REF!</v>
      </c>
    </row>
    <row r="1826" spans="9:9" ht="20.100000000000001" customHeight="1" x14ac:dyDescent="0.45">
      <c r="I1826" s="8" t="e">
        <f>#REF!+7000000</f>
        <v>#REF!</v>
      </c>
    </row>
    <row r="1827" spans="9:9" ht="20.100000000000001" customHeight="1" x14ac:dyDescent="0.45">
      <c r="I1827" s="8" t="e">
        <f>#REF!+7000000</f>
        <v>#REF!</v>
      </c>
    </row>
    <row r="1828" spans="9:9" ht="20.100000000000001" customHeight="1" x14ac:dyDescent="0.45">
      <c r="I1828" s="8" t="e">
        <f>#REF!+7000000</f>
        <v>#REF!</v>
      </c>
    </row>
    <row r="1829" spans="9:9" ht="20.100000000000001" customHeight="1" x14ac:dyDescent="0.45">
      <c r="I1829" s="8" t="e">
        <f>#REF!+7000000</f>
        <v>#REF!</v>
      </c>
    </row>
    <row r="1830" spans="9:9" ht="20.100000000000001" customHeight="1" x14ac:dyDescent="0.45">
      <c r="I1830" s="8" t="e">
        <f>#REF!+7000000</f>
        <v>#REF!</v>
      </c>
    </row>
    <row r="1831" spans="9:9" ht="20.100000000000001" customHeight="1" x14ac:dyDescent="0.45">
      <c r="I1831" s="8" t="e">
        <f>#REF!+7000000</f>
        <v>#REF!</v>
      </c>
    </row>
    <row r="1832" spans="9:9" ht="20.100000000000001" customHeight="1" x14ac:dyDescent="0.45">
      <c r="I1832" s="8" t="e">
        <f>#REF!+7000000</f>
        <v>#REF!</v>
      </c>
    </row>
    <row r="1833" spans="9:9" ht="20.100000000000001" customHeight="1" x14ac:dyDescent="0.45">
      <c r="I1833" s="8" t="e">
        <f>#REF!+7000000</f>
        <v>#REF!</v>
      </c>
    </row>
    <row r="1834" spans="9:9" ht="20.100000000000001" customHeight="1" x14ac:dyDescent="0.45">
      <c r="I1834" s="8" t="e">
        <f>#REF!+7000000</f>
        <v>#REF!</v>
      </c>
    </row>
    <row r="1835" spans="9:9" ht="20.100000000000001" customHeight="1" x14ac:dyDescent="0.45">
      <c r="I1835" s="8" t="e">
        <f>#REF!+7000000</f>
        <v>#REF!</v>
      </c>
    </row>
    <row r="1836" spans="9:9" ht="20.100000000000001" customHeight="1" x14ac:dyDescent="0.45">
      <c r="I1836" s="8" t="e">
        <f>#REF!+7000000</f>
        <v>#REF!</v>
      </c>
    </row>
    <row r="1837" spans="9:9" ht="20.100000000000001" customHeight="1" x14ac:dyDescent="0.45">
      <c r="I1837" s="8" t="e">
        <f>#REF!+7000000</f>
        <v>#REF!</v>
      </c>
    </row>
    <row r="1838" spans="9:9" ht="20.100000000000001" customHeight="1" x14ac:dyDescent="0.45">
      <c r="I1838" s="8" t="e">
        <f>#REF!+7000000</f>
        <v>#REF!</v>
      </c>
    </row>
    <row r="1839" spans="9:9" ht="20.100000000000001" customHeight="1" x14ac:dyDescent="0.45">
      <c r="I1839" s="8" t="e">
        <f>#REF!+7000000</f>
        <v>#REF!</v>
      </c>
    </row>
    <row r="1840" spans="9:9" ht="20.100000000000001" customHeight="1" x14ac:dyDescent="0.45">
      <c r="I1840" s="8" t="e">
        <f>#REF!+7000000</f>
        <v>#REF!</v>
      </c>
    </row>
    <row r="1841" spans="9:9" ht="20.100000000000001" customHeight="1" x14ac:dyDescent="0.45">
      <c r="I1841" s="8" t="e">
        <f>#REF!+7000000</f>
        <v>#REF!</v>
      </c>
    </row>
    <row r="1842" spans="9:9" ht="20.100000000000001" customHeight="1" x14ac:dyDescent="0.45">
      <c r="I1842" s="8" t="e">
        <f>#REF!+7000000</f>
        <v>#REF!</v>
      </c>
    </row>
    <row r="1843" spans="9:9" ht="20.100000000000001" customHeight="1" x14ac:dyDescent="0.45">
      <c r="I1843" s="8" t="e">
        <f>#REF!+7000000</f>
        <v>#REF!</v>
      </c>
    </row>
    <row r="1844" spans="9:9" ht="20.100000000000001" customHeight="1" x14ac:dyDescent="0.45">
      <c r="I1844" s="8" t="e">
        <f>#REF!+7000000</f>
        <v>#REF!</v>
      </c>
    </row>
    <row r="1845" spans="9:9" ht="20.100000000000001" customHeight="1" x14ac:dyDescent="0.45">
      <c r="I1845" s="8" t="e">
        <f>#REF!+7000000</f>
        <v>#REF!</v>
      </c>
    </row>
    <row r="1846" spans="9:9" ht="20.100000000000001" customHeight="1" x14ac:dyDescent="0.45">
      <c r="I1846" s="8" t="e">
        <f>#REF!+7000000</f>
        <v>#REF!</v>
      </c>
    </row>
    <row r="1847" spans="9:9" ht="20.100000000000001" customHeight="1" x14ac:dyDescent="0.45">
      <c r="I1847" s="8" t="e">
        <f>#REF!+7000000</f>
        <v>#REF!</v>
      </c>
    </row>
    <row r="1848" spans="9:9" ht="20.100000000000001" customHeight="1" x14ac:dyDescent="0.45">
      <c r="I1848" s="8" t="e">
        <f>#REF!+7000000</f>
        <v>#REF!</v>
      </c>
    </row>
    <row r="1849" spans="9:9" ht="20.100000000000001" customHeight="1" x14ac:dyDescent="0.45">
      <c r="I1849" s="8" t="e">
        <f>#REF!+7000000</f>
        <v>#REF!</v>
      </c>
    </row>
    <row r="1850" spans="9:9" ht="20.100000000000001" customHeight="1" x14ac:dyDescent="0.45">
      <c r="I1850" s="8" t="e">
        <f>#REF!+7000000</f>
        <v>#REF!</v>
      </c>
    </row>
    <row r="1851" spans="9:9" ht="20.100000000000001" customHeight="1" x14ac:dyDescent="0.45">
      <c r="I1851" s="8" t="e">
        <f>#REF!+7000000</f>
        <v>#REF!</v>
      </c>
    </row>
    <row r="1852" spans="9:9" ht="20.100000000000001" customHeight="1" x14ac:dyDescent="0.45">
      <c r="I1852" s="8" t="e">
        <f>#REF!+7000000</f>
        <v>#REF!</v>
      </c>
    </row>
    <row r="1853" spans="9:9" ht="20.100000000000001" customHeight="1" x14ac:dyDescent="0.45">
      <c r="I1853" s="8" t="e">
        <f>#REF!+7000000</f>
        <v>#REF!</v>
      </c>
    </row>
    <row r="1854" spans="9:9" ht="20.100000000000001" customHeight="1" x14ac:dyDescent="0.45">
      <c r="I1854" s="8" t="e">
        <f>#REF!+7000000</f>
        <v>#REF!</v>
      </c>
    </row>
    <row r="1855" spans="9:9" ht="20.100000000000001" customHeight="1" x14ac:dyDescent="0.45">
      <c r="I1855" s="8" t="e">
        <f>#REF!+7000000</f>
        <v>#REF!</v>
      </c>
    </row>
    <row r="1856" spans="9:9" ht="20.100000000000001" customHeight="1" x14ac:dyDescent="0.45">
      <c r="I1856" s="8" t="e">
        <f>#REF!+7000000</f>
        <v>#REF!</v>
      </c>
    </row>
    <row r="1857" spans="9:9" ht="20.100000000000001" customHeight="1" x14ac:dyDescent="0.45">
      <c r="I1857" s="8" t="e">
        <f>#REF!+7000000</f>
        <v>#REF!</v>
      </c>
    </row>
    <row r="1858" spans="9:9" ht="20.100000000000001" customHeight="1" x14ac:dyDescent="0.45">
      <c r="I1858" s="8" t="e">
        <f>#REF!+7000000</f>
        <v>#REF!</v>
      </c>
    </row>
    <row r="1859" spans="9:9" ht="20.100000000000001" customHeight="1" x14ac:dyDescent="0.45">
      <c r="I1859" s="8" t="e">
        <f>#REF!+7000000</f>
        <v>#REF!</v>
      </c>
    </row>
    <row r="1860" spans="9:9" ht="20.100000000000001" customHeight="1" x14ac:dyDescent="0.45">
      <c r="I1860" s="8" t="e">
        <f>#REF!+7000000</f>
        <v>#REF!</v>
      </c>
    </row>
    <row r="1861" spans="9:9" ht="20.100000000000001" customHeight="1" x14ac:dyDescent="0.45">
      <c r="I1861" s="8" t="e">
        <f>#REF!+7000000</f>
        <v>#REF!</v>
      </c>
    </row>
    <row r="1862" spans="9:9" ht="20.100000000000001" customHeight="1" x14ac:dyDescent="0.45">
      <c r="I1862" s="8" t="e">
        <f>#REF!+7000000</f>
        <v>#REF!</v>
      </c>
    </row>
    <row r="1863" spans="9:9" ht="20.100000000000001" customHeight="1" x14ac:dyDescent="0.45">
      <c r="I1863" s="8" t="e">
        <f>#REF!+7000000</f>
        <v>#REF!</v>
      </c>
    </row>
    <row r="1864" spans="9:9" ht="20.100000000000001" customHeight="1" x14ac:dyDescent="0.45">
      <c r="I1864" s="8" t="e">
        <f>#REF!+7000000</f>
        <v>#REF!</v>
      </c>
    </row>
    <row r="1865" spans="9:9" ht="20.100000000000001" customHeight="1" x14ac:dyDescent="0.45">
      <c r="I1865" s="8" t="e">
        <f>#REF!+7000000</f>
        <v>#REF!</v>
      </c>
    </row>
    <row r="1866" spans="9:9" ht="20.100000000000001" customHeight="1" x14ac:dyDescent="0.45">
      <c r="I1866" s="8" t="e">
        <f>#REF!+7000000</f>
        <v>#REF!</v>
      </c>
    </row>
    <row r="1867" spans="9:9" ht="20.100000000000001" customHeight="1" x14ac:dyDescent="0.45">
      <c r="I1867" s="8" t="e">
        <f>#REF!+7000000</f>
        <v>#REF!</v>
      </c>
    </row>
    <row r="1868" spans="9:9" ht="20.100000000000001" customHeight="1" x14ac:dyDescent="0.45">
      <c r="I1868" s="8" t="e">
        <f>#REF!+7000000</f>
        <v>#REF!</v>
      </c>
    </row>
    <row r="1869" spans="9:9" ht="20.100000000000001" customHeight="1" x14ac:dyDescent="0.45">
      <c r="I1869" s="8" t="e">
        <f>#REF!+7000000</f>
        <v>#REF!</v>
      </c>
    </row>
    <row r="1870" spans="9:9" ht="20.100000000000001" customHeight="1" x14ac:dyDescent="0.45">
      <c r="I1870" s="8" t="e">
        <f>#REF!+7000000</f>
        <v>#REF!</v>
      </c>
    </row>
    <row r="1871" spans="9:9" ht="20.100000000000001" customHeight="1" x14ac:dyDescent="0.45">
      <c r="I1871" s="8" t="e">
        <f>#REF!+7000000</f>
        <v>#REF!</v>
      </c>
    </row>
    <row r="1872" spans="9:9" ht="20.100000000000001" customHeight="1" x14ac:dyDescent="0.45">
      <c r="I1872" s="8" t="e">
        <f>#REF!+7000000</f>
        <v>#REF!</v>
      </c>
    </row>
    <row r="1873" spans="9:9" ht="20.100000000000001" customHeight="1" x14ac:dyDescent="0.45">
      <c r="I1873" s="8" t="e">
        <f>#REF!+7000000</f>
        <v>#REF!</v>
      </c>
    </row>
    <row r="1874" spans="9:9" ht="19.5" customHeight="1" x14ac:dyDescent="0.45">
      <c r="I1874" s="8" t="e">
        <f>#REF!+7000000</f>
        <v>#REF!</v>
      </c>
    </row>
    <row r="1875" spans="9:9" ht="20.100000000000001" customHeight="1" x14ac:dyDescent="0.45">
      <c r="I1875" s="8" t="e">
        <f>#REF!+7000000</f>
        <v>#REF!</v>
      </c>
    </row>
    <row r="1876" spans="9:9" ht="20.100000000000001" customHeight="1" x14ac:dyDescent="0.45">
      <c r="I1876" s="8" t="e">
        <f>#REF!+7000000</f>
        <v>#REF!</v>
      </c>
    </row>
    <row r="1877" spans="9:9" ht="20.100000000000001" customHeight="1" x14ac:dyDescent="0.45">
      <c r="I1877" s="8" t="e">
        <f>#REF!+7000000</f>
        <v>#REF!</v>
      </c>
    </row>
    <row r="1878" spans="9:9" ht="20.100000000000001" customHeight="1" x14ac:dyDescent="0.45">
      <c r="I1878" s="8" t="e">
        <f>#REF!+7000000</f>
        <v>#REF!</v>
      </c>
    </row>
    <row r="1879" spans="9:9" ht="20.100000000000001" customHeight="1" x14ac:dyDescent="0.45">
      <c r="I1879" s="8" t="e">
        <f>#REF!+7000000</f>
        <v>#REF!</v>
      </c>
    </row>
    <row r="1880" spans="9:9" ht="20.100000000000001" customHeight="1" x14ac:dyDescent="0.45">
      <c r="I1880" s="8" t="e">
        <f>#REF!+7000000</f>
        <v>#REF!</v>
      </c>
    </row>
    <row r="1881" spans="9:9" ht="20.100000000000001" customHeight="1" x14ac:dyDescent="0.45">
      <c r="I1881" s="8" t="e">
        <f>#REF!+7000000</f>
        <v>#REF!</v>
      </c>
    </row>
    <row r="1882" spans="9:9" ht="20.100000000000001" customHeight="1" x14ac:dyDescent="0.45">
      <c r="I1882" s="8" t="e">
        <f>#REF!+7000000</f>
        <v>#REF!</v>
      </c>
    </row>
    <row r="1883" spans="9:9" ht="20.100000000000001" customHeight="1" x14ac:dyDescent="0.45">
      <c r="I1883" s="8" t="e">
        <f>#REF!+7000000</f>
        <v>#REF!</v>
      </c>
    </row>
    <row r="1884" spans="9:9" ht="20.100000000000001" customHeight="1" x14ac:dyDescent="0.45">
      <c r="I1884" s="8" t="e">
        <f>#REF!+7000000</f>
        <v>#REF!</v>
      </c>
    </row>
    <row r="1885" spans="9:9" ht="20.100000000000001" customHeight="1" x14ac:dyDescent="0.45">
      <c r="I1885" s="8" t="e">
        <f>#REF!+7000000</f>
        <v>#REF!</v>
      </c>
    </row>
    <row r="1886" spans="9:9" ht="20.100000000000001" customHeight="1" x14ac:dyDescent="0.45">
      <c r="I1886" s="8" t="e">
        <f>#REF!+7000000</f>
        <v>#REF!</v>
      </c>
    </row>
    <row r="1887" spans="9:9" ht="20.100000000000001" customHeight="1" x14ac:dyDescent="0.45">
      <c r="I1887" s="8" t="e">
        <f>#REF!+7000000</f>
        <v>#REF!</v>
      </c>
    </row>
    <row r="1888" spans="9:9" ht="20.100000000000001" customHeight="1" x14ac:dyDescent="0.45">
      <c r="I1888" s="8" t="e">
        <f>#REF!+7000000</f>
        <v>#REF!</v>
      </c>
    </row>
    <row r="1889" spans="9:9" ht="20.100000000000001" customHeight="1" x14ac:dyDescent="0.45">
      <c r="I1889" s="8" t="e">
        <f>#REF!+7000000</f>
        <v>#REF!</v>
      </c>
    </row>
    <row r="1890" spans="9:9" ht="20.100000000000001" customHeight="1" x14ac:dyDescent="0.45">
      <c r="I1890" s="8" t="e">
        <f>#REF!+7000000</f>
        <v>#REF!</v>
      </c>
    </row>
    <row r="1891" spans="9:9" ht="20.100000000000001" customHeight="1" x14ac:dyDescent="0.45">
      <c r="I1891" s="8" t="e">
        <f>#REF!+7000000</f>
        <v>#REF!</v>
      </c>
    </row>
    <row r="1892" spans="9:9" ht="20.100000000000001" customHeight="1" x14ac:dyDescent="0.45">
      <c r="I1892" s="8" t="e">
        <f>#REF!+7000000</f>
        <v>#REF!</v>
      </c>
    </row>
    <row r="1893" spans="9:9" ht="20.100000000000001" customHeight="1" x14ac:dyDescent="0.45">
      <c r="I1893" s="8" t="e">
        <f>#REF!+7000000</f>
        <v>#REF!</v>
      </c>
    </row>
    <row r="1894" spans="9:9" ht="20.100000000000001" customHeight="1" x14ac:dyDescent="0.45">
      <c r="I1894" s="8" t="e">
        <f>#REF!+7000000</f>
        <v>#REF!</v>
      </c>
    </row>
    <row r="1895" spans="9:9" ht="20.100000000000001" customHeight="1" x14ac:dyDescent="0.45">
      <c r="I1895" s="8" t="e">
        <f>#REF!+7000000</f>
        <v>#REF!</v>
      </c>
    </row>
    <row r="1896" spans="9:9" ht="20.100000000000001" customHeight="1" x14ac:dyDescent="0.45">
      <c r="I1896" s="8" t="e">
        <f>#REF!+7000000</f>
        <v>#REF!</v>
      </c>
    </row>
    <row r="1897" spans="9:9" ht="20.100000000000001" customHeight="1" x14ac:dyDescent="0.45">
      <c r="I1897" s="8" t="e">
        <f>#REF!+7000000</f>
        <v>#REF!</v>
      </c>
    </row>
    <row r="1898" spans="9:9" ht="20.100000000000001" customHeight="1" x14ac:dyDescent="0.45">
      <c r="I1898" s="8" t="e">
        <f>#REF!+7000000</f>
        <v>#REF!</v>
      </c>
    </row>
    <row r="1899" spans="9:9" ht="20.100000000000001" customHeight="1" x14ac:dyDescent="0.45">
      <c r="I1899" s="8" t="e">
        <f>#REF!+7000000</f>
        <v>#REF!</v>
      </c>
    </row>
    <row r="1900" spans="9:9" ht="20.100000000000001" customHeight="1" x14ac:dyDescent="0.45">
      <c r="I1900" s="8" t="e">
        <f>#REF!+7000000</f>
        <v>#REF!</v>
      </c>
    </row>
    <row r="1901" spans="9:9" ht="20.100000000000001" customHeight="1" x14ac:dyDescent="0.45">
      <c r="I1901" s="8" t="e">
        <f>#REF!+7000000</f>
        <v>#REF!</v>
      </c>
    </row>
    <row r="1902" spans="9:9" ht="20.100000000000001" customHeight="1" x14ac:dyDescent="0.45">
      <c r="I1902" s="8" t="e">
        <f>#REF!+7000000</f>
        <v>#REF!</v>
      </c>
    </row>
    <row r="1903" spans="9:9" ht="20.100000000000001" customHeight="1" x14ac:dyDescent="0.45">
      <c r="I1903" s="8" t="e">
        <f>#REF!+7000000</f>
        <v>#REF!</v>
      </c>
    </row>
    <row r="1904" spans="9:9" ht="20.100000000000001" customHeight="1" x14ac:dyDescent="0.45">
      <c r="I1904" s="8" t="e">
        <f>#REF!+7000000</f>
        <v>#REF!</v>
      </c>
    </row>
    <row r="1905" spans="9:9" ht="20.100000000000001" customHeight="1" x14ac:dyDescent="0.45">
      <c r="I1905" s="8" t="e">
        <f>#REF!+7000000</f>
        <v>#REF!</v>
      </c>
    </row>
    <row r="1906" spans="9:9" ht="20.100000000000001" customHeight="1" x14ac:dyDescent="0.45">
      <c r="I1906" s="8" t="e">
        <f>#REF!+7000000</f>
        <v>#REF!</v>
      </c>
    </row>
    <row r="1907" spans="9:9" ht="20.100000000000001" customHeight="1" x14ac:dyDescent="0.45">
      <c r="I1907" s="8" t="e">
        <f>#REF!+7000000</f>
        <v>#REF!</v>
      </c>
    </row>
    <row r="1908" spans="9:9" ht="20.100000000000001" customHeight="1" x14ac:dyDescent="0.45">
      <c r="I1908" s="8" t="e">
        <f>#REF!+7000000</f>
        <v>#REF!</v>
      </c>
    </row>
    <row r="1909" spans="9:9" ht="20.100000000000001" customHeight="1" x14ac:dyDescent="0.45">
      <c r="I1909" s="8" t="e">
        <f>#REF!+7000000</f>
        <v>#REF!</v>
      </c>
    </row>
    <row r="1910" spans="9:9" ht="20.100000000000001" customHeight="1" x14ac:dyDescent="0.45">
      <c r="I1910" s="8" t="e">
        <f>#REF!+7000000</f>
        <v>#REF!</v>
      </c>
    </row>
    <row r="1911" spans="9:9" ht="20.100000000000001" customHeight="1" x14ac:dyDescent="0.45">
      <c r="I1911" s="8" t="e">
        <f>#REF!+7000000</f>
        <v>#REF!</v>
      </c>
    </row>
    <row r="1912" spans="9:9" ht="20.100000000000001" customHeight="1" x14ac:dyDescent="0.45">
      <c r="I1912" s="8" t="e">
        <f>#REF!+7000000</f>
        <v>#REF!</v>
      </c>
    </row>
    <row r="1913" spans="9:9" ht="20.100000000000001" customHeight="1" x14ac:dyDescent="0.45">
      <c r="I1913" s="8" t="e">
        <f>#REF!+7000000</f>
        <v>#REF!</v>
      </c>
    </row>
    <row r="1914" spans="9:9" ht="20.100000000000001" customHeight="1" x14ac:dyDescent="0.45">
      <c r="I1914" s="8" t="e">
        <f>#REF!+7000000</f>
        <v>#REF!</v>
      </c>
    </row>
    <row r="1915" spans="9:9" ht="20.100000000000001" customHeight="1" x14ac:dyDescent="0.45">
      <c r="I1915" s="8" t="e">
        <f>#REF!+7000000</f>
        <v>#REF!</v>
      </c>
    </row>
    <row r="1916" spans="9:9" ht="20.100000000000001" customHeight="1" x14ac:dyDescent="0.45">
      <c r="I1916" s="8" t="e">
        <f>#REF!+7000000</f>
        <v>#REF!</v>
      </c>
    </row>
    <row r="1917" spans="9:9" ht="20.100000000000001" customHeight="1" x14ac:dyDescent="0.45">
      <c r="I1917" s="8" t="e">
        <f>#REF!+7000000</f>
        <v>#REF!</v>
      </c>
    </row>
    <row r="1918" spans="9:9" ht="20.100000000000001" customHeight="1" x14ac:dyDescent="0.45">
      <c r="I1918" s="8" t="e">
        <f>#REF!+7000000</f>
        <v>#REF!</v>
      </c>
    </row>
    <row r="1919" spans="9:9" ht="20.100000000000001" customHeight="1" x14ac:dyDescent="0.45">
      <c r="I1919" s="8" t="e">
        <f>#REF!+7000000</f>
        <v>#REF!</v>
      </c>
    </row>
    <row r="1920" spans="9:9" ht="20.100000000000001" customHeight="1" x14ac:dyDescent="0.45">
      <c r="I1920" s="8" t="e">
        <f>#REF!+7000000</f>
        <v>#REF!</v>
      </c>
    </row>
    <row r="1921" spans="9:10" ht="20.100000000000001" customHeight="1" x14ac:dyDescent="0.45">
      <c r="I1921" s="8" t="e">
        <f>#REF!+7000000</f>
        <v>#REF!</v>
      </c>
    </row>
    <row r="1922" spans="9:10" ht="20.100000000000001" customHeight="1" x14ac:dyDescent="0.45">
      <c r="I1922" s="8" t="e">
        <f>#REF!+7000000</f>
        <v>#REF!</v>
      </c>
      <c r="J1922" s="8" t="e">
        <f>SUM(#REF!)</f>
        <v>#REF!</v>
      </c>
    </row>
    <row r="1923" spans="9:10" ht="20.100000000000001" customHeight="1" x14ac:dyDescent="0.45">
      <c r="I1923" s="8" t="e">
        <f>#REF!+7000000</f>
        <v>#REF!</v>
      </c>
    </row>
    <row r="1924" spans="9:10" ht="20.100000000000001" customHeight="1" x14ac:dyDescent="0.45">
      <c r="I1924" s="8" t="e">
        <f>#REF!+7000000</f>
        <v>#REF!</v>
      </c>
    </row>
    <row r="1925" spans="9:10" ht="20.100000000000001" customHeight="1" x14ac:dyDescent="0.45">
      <c r="I1925" s="8" t="e">
        <f>#REF!+7000000</f>
        <v>#REF!</v>
      </c>
    </row>
    <row r="1926" spans="9:10" ht="20.100000000000001" customHeight="1" x14ac:dyDescent="0.45">
      <c r="I1926" s="8" t="e">
        <f>#REF!+7000000</f>
        <v>#REF!</v>
      </c>
    </row>
    <row r="1927" spans="9:10" ht="20.100000000000001" customHeight="1" x14ac:dyDescent="0.45">
      <c r="I1927" s="8" t="e">
        <f>#REF!+7000000</f>
        <v>#REF!</v>
      </c>
    </row>
    <row r="1928" spans="9:10" ht="20.100000000000001" customHeight="1" x14ac:dyDescent="0.45">
      <c r="I1928" s="8" t="e">
        <f>#REF!+7000000</f>
        <v>#REF!</v>
      </c>
    </row>
    <row r="1929" spans="9:10" ht="20.100000000000001" customHeight="1" x14ac:dyDescent="0.45">
      <c r="I1929" s="8" t="e">
        <f>#REF!+7000000</f>
        <v>#REF!</v>
      </c>
    </row>
    <row r="1930" spans="9:10" ht="20.100000000000001" customHeight="1" x14ac:dyDescent="0.45">
      <c r="I1930" s="8" t="e">
        <f>#REF!+7000000</f>
        <v>#REF!</v>
      </c>
    </row>
    <row r="1931" spans="9:10" ht="20.100000000000001" customHeight="1" x14ac:dyDescent="0.45">
      <c r="I1931" s="8" t="e">
        <f>#REF!+7000000</f>
        <v>#REF!</v>
      </c>
    </row>
    <row r="1932" spans="9:10" ht="20.100000000000001" customHeight="1" x14ac:dyDescent="0.45">
      <c r="I1932" s="8" t="e">
        <f>#REF!+7000000</f>
        <v>#REF!</v>
      </c>
    </row>
    <row r="1933" spans="9:10" ht="20.100000000000001" customHeight="1" x14ac:dyDescent="0.45">
      <c r="I1933" s="8" t="e">
        <f>#REF!+7000000</f>
        <v>#REF!</v>
      </c>
    </row>
    <row r="1934" spans="9:10" ht="20.100000000000001" customHeight="1" x14ac:dyDescent="0.45">
      <c r="I1934" s="8" t="e">
        <f>#REF!+7000000</f>
        <v>#REF!</v>
      </c>
    </row>
    <row r="1935" spans="9:10" ht="20.100000000000001" customHeight="1" x14ac:dyDescent="0.45">
      <c r="I1935" s="8" t="e">
        <f>#REF!+7000000</f>
        <v>#REF!</v>
      </c>
    </row>
    <row r="1936" spans="9:10" ht="20.100000000000001" customHeight="1" x14ac:dyDescent="0.45">
      <c r="I1936" s="8" t="e">
        <f>#REF!+7000000</f>
        <v>#REF!</v>
      </c>
    </row>
    <row r="1937" spans="9:9" ht="20.100000000000001" customHeight="1" x14ac:dyDescent="0.45">
      <c r="I1937" s="8" t="e">
        <f>#REF!+7000000</f>
        <v>#REF!</v>
      </c>
    </row>
    <row r="1938" spans="9:9" ht="20.100000000000001" customHeight="1" x14ac:dyDescent="0.45">
      <c r="I1938" s="8" t="e">
        <f>#REF!+7000000</f>
        <v>#REF!</v>
      </c>
    </row>
    <row r="1939" spans="9:9" ht="20.100000000000001" customHeight="1" x14ac:dyDescent="0.45">
      <c r="I1939" s="8" t="e">
        <f>#REF!+7000000</f>
        <v>#REF!</v>
      </c>
    </row>
    <row r="1940" spans="9:9" ht="20.100000000000001" customHeight="1" x14ac:dyDescent="0.45">
      <c r="I1940" s="8" t="e">
        <f>#REF!+7000000</f>
        <v>#REF!</v>
      </c>
    </row>
    <row r="1941" spans="9:9" ht="20.100000000000001" customHeight="1" x14ac:dyDescent="0.45">
      <c r="I1941" s="8" t="e">
        <f>#REF!+7000000</f>
        <v>#REF!</v>
      </c>
    </row>
    <row r="1942" spans="9:9" ht="20.100000000000001" customHeight="1" x14ac:dyDescent="0.45">
      <c r="I1942" s="8" t="e">
        <f>#REF!+7000000</f>
        <v>#REF!</v>
      </c>
    </row>
    <row r="1943" spans="9:9" ht="20.100000000000001" customHeight="1" x14ac:dyDescent="0.45">
      <c r="I1943" s="8" t="e">
        <f>#REF!+7000000</f>
        <v>#REF!</v>
      </c>
    </row>
    <row r="1944" spans="9:9" ht="20.100000000000001" customHeight="1" x14ac:dyDescent="0.45">
      <c r="I1944" s="8" t="e">
        <f>#REF!+7000000</f>
        <v>#REF!</v>
      </c>
    </row>
    <row r="1945" spans="9:9" ht="20.100000000000001" customHeight="1" x14ac:dyDescent="0.45">
      <c r="I1945" s="8" t="e">
        <f>#REF!+7000000</f>
        <v>#REF!</v>
      </c>
    </row>
    <row r="1946" spans="9:9" ht="20.100000000000001" customHeight="1" x14ac:dyDescent="0.45">
      <c r="I1946" s="8" t="e">
        <f>#REF!+7000000</f>
        <v>#REF!</v>
      </c>
    </row>
    <row r="1947" spans="9:9" ht="20.100000000000001" customHeight="1" x14ac:dyDescent="0.45">
      <c r="I1947" s="8" t="e">
        <f>#REF!+7000000</f>
        <v>#REF!</v>
      </c>
    </row>
    <row r="1948" spans="9:9" ht="20.100000000000001" customHeight="1" x14ac:dyDescent="0.45">
      <c r="I1948" s="8" t="e">
        <f>#REF!+7000000</f>
        <v>#REF!</v>
      </c>
    </row>
    <row r="1949" spans="9:9" ht="20.100000000000001" customHeight="1" x14ac:dyDescent="0.45">
      <c r="I1949" s="8" t="e">
        <f>#REF!+7000000</f>
        <v>#REF!</v>
      </c>
    </row>
    <row r="1950" spans="9:9" ht="20.100000000000001" customHeight="1" x14ac:dyDescent="0.45">
      <c r="I1950" s="8" t="e">
        <f>#REF!+7000000</f>
        <v>#REF!</v>
      </c>
    </row>
    <row r="1951" spans="9:9" ht="20.100000000000001" customHeight="1" x14ac:dyDescent="0.45">
      <c r="I1951" s="8" t="e">
        <f>#REF!+7000000</f>
        <v>#REF!</v>
      </c>
    </row>
    <row r="1952" spans="9:9" ht="20.100000000000001" customHeight="1" x14ac:dyDescent="0.45">
      <c r="I1952" s="8" t="e">
        <f>#REF!+7000000</f>
        <v>#REF!</v>
      </c>
    </row>
    <row r="1953" spans="9:9" ht="20.100000000000001" customHeight="1" x14ac:dyDescent="0.45">
      <c r="I1953" s="8" t="e">
        <f>#REF!+7000000</f>
        <v>#REF!</v>
      </c>
    </row>
    <row r="1954" spans="9:9" ht="20.100000000000001" customHeight="1" x14ac:dyDescent="0.45">
      <c r="I1954" s="8" t="e">
        <f>#REF!+7000000</f>
        <v>#REF!</v>
      </c>
    </row>
    <row r="1955" spans="9:9" ht="20.100000000000001" customHeight="1" x14ac:dyDescent="0.45">
      <c r="I1955" s="8" t="e">
        <f>#REF!+7000000</f>
        <v>#REF!</v>
      </c>
    </row>
    <row r="1956" spans="9:9" ht="20.100000000000001" customHeight="1" x14ac:dyDescent="0.45">
      <c r="I1956" s="8" t="e">
        <f>#REF!+7000000</f>
        <v>#REF!</v>
      </c>
    </row>
    <row r="1957" spans="9:9" ht="20.100000000000001" customHeight="1" x14ac:dyDescent="0.45">
      <c r="I1957" s="8" t="e">
        <f>#REF!+7000000</f>
        <v>#REF!</v>
      </c>
    </row>
    <row r="1958" spans="9:9" ht="20.100000000000001" customHeight="1" x14ac:dyDescent="0.45">
      <c r="I1958" s="8" t="e">
        <f>#REF!+7000000</f>
        <v>#REF!</v>
      </c>
    </row>
    <row r="1959" spans="9:9" ht="20.100000000000001" customHeight="1" x14ac:dyDescent="0.45">
      <c r="I1959" s="8" t="e">
        <f>#REF!+7000000</f>
        <v>#REF!</v>
      </c>
    </row>
    <row r="1960" spans="9:9" ht="20.100000000000001" customHeight="1" x14ac:dyDescent="0.45">
      <c r="I1960" s="8" t="e">
        <f>#REF!+7000000</f>
        <v>#REF!</v>
      </c>
    </row>
    <row r="1961" spans="9:9" ht="20.100000000000001" customHeight="1" x14ac:dyDescent="0.45">
      <c r="I1961" s="8" t="e">
        <f>#REF!+7000000</f>
        <v>#REF!</v>
      </c>
    </row>
    <row r="1962" spans="9:9" ht="20.100000000000001" customHeight="1" x14ac:dyDescent="0.45">
      <c r="I1962" s="8" t="e">
        <f>#REF!+7000000</f>
        <v>#REF!</v>
      </c>
    </row>
    <row r="1963" spans="9:9" ht="20.100000000000001" customHeight="1" x14ac:dyDescent="0.45">
      <c r="I1963" s="8" t="e">
        <f>#REF!+7000000</f>
        <v>#REF!</v>
      </c>
    </row>
    <row r="1964" spans="9:9" ht="20.100000000000001" customHeight="1" x14ac:dyDescent="0.45">
      <c r="I1964" s="8" t="e">
        <f>#REF!+7000000</f>
        <v>#REF!</v>
      </c>
    </row>
    <row r="1965" spans="9:9" ht="20.100000000000001" customHeight="1" x14ac:dyDescent="0.45">
      <c r="I1965" s="8" t="e">
        <f>#REF!+7000000</f>
        <v>#REF!</v>
      </c>
    </row>
    <row r="1966" spans="9:9" ht="20.100000000000001" customHeight="1" x14ac:dyDescent="0.45">
      <c r="I1966" s="8" t="e">
        <f>#REF!+7000000</f>
        <v>#REF!</v>
      </c>
    </row>
    <row r="1967" spans="9:9" ht="20.100000000000001" customHeight="1" x14ac:dyDescent="0.45">
      <c r="I1967" s="8" t="e">
        <f>#REF!+7000000</f>
        <v>#REF!</v>
      </c>
    </row>
    <row r="1968" spans="9:9" ht="20.100000000000001" customHeight="1" x14ac:dyDescent="0.45">
      <c r="I1968" s="8" t="e">
        <f>#REF!+7000000</f>
        <v>#REF!</v>
      </c>
    </row>
    <row r="1969" spans="9:9" ht="20.100000000000001" customHeight="1" x14ac:dyDescent="0.45">
      <c r="I1969" s="8" t="e">
        <f>#REF!+7000000</f>
        <v>#REF!</v>
      </c>
    </row>
    <row r="1970" spans="9:9" ht="20.100000000000001" customHeight="1" x14ac:dyDescent="0.45">
      <c r="I1970" s="8" t="e">
        <f>#REF!+7000000</f>
        <v>#REF!</v>
      </c>
    </row>
    <row r="1971" spans="9:9" ht="20.100000000000001" customHeight="1" x14ac:dyDescent="0.45">
      <c r="I1971" s="8" t="e">
        <f>#REF!+7000000</f>
        <v>#REF!</v>
      </c>
    </row>
    <row r="1972" spans="9:9" ht="20.100000000000001" customHeight="1" x14ac:dyDescent="0.45">
      <c r="I1972" s="8" t="e">
        <f>#REF!+7000000</f>
        <v>#REF!</v>
      </c>
    </row>
    <row r="1973" spans="9:9" ht="20.100000000000001" customHeight="1" x14ac:dyDescent="0.45">
      <c r="I1973" s="8" t="e">
        <f>#REF!+7000000</f>
        <v>#REF!</v>
      </c>
    </row>
    <row r="1974" spans="9:9" ht="20.100000000000001" customHeight="1" x14ac:dyDescent="0.45">
      <c r="I1974" s="8" t="e">
        <f>#REF!+7000000</f>
        <v>#REF!</v>
      </c>
    </row>
    <row r="1975" spans="9:9" ht="20.100000000000001" customHeight="1" x14ac:dyDescent="0.45">
      <c r="I1975" s="8" t="e">
        <f>#REF!+7000000</f>
        <v>#REF!</v>
      </c>
    </row>
    <row r="1976" spans="9:9" ht="20.100000000000001" customHeight="1" x14ac:dyDescent="0.45">
      <c r="I1976" s="8" t="e">
        <f>#REF!+7000000</f>
        <v>#REF!</v>
      </c>
    </row>
    <row r="1977" spans="9:9" ht="20.100000000000001" customHeight="1" x14ac:dyDescent="0.45">
      <c r="I1977" s="8" t="e">
        <f>#REF!+7000000</f>
        <v>#REF!</v>
      </c>
    </row>
    <row r="1978" spans="9:9" ht="20.100000000000001" customHeight="1" x14ac:dyDescent="0.45">
      <c r="I1978" s="8" t="e">
        <f>#REF!+7000000</f>
        <v>#REF!</v>
      </c>
    </row>
    <row r="1979" spans="9:9" ht="20.100000000000001" customHeight="1" x14ac:dyDescent="0.45">
      <c r="I1979" s="8" t="e">
        <f>#REF!+7000000</f>
        <v>#REF!</v>
      </c>
    </row>
    <row r="1980" spans="9:9" ht="20.100000000000001" customHeight="1" x14ac:dyDescent="0.45">
      <c r="I1980" s="8" t="e">
        <f>#REF!+7000000</f>
        <v>#REF!</v>
      </c>
    </row>
    <row r="1981" spans="9:9" ht="20.100000000000001" customHeight="1" x14ac:dyDescent="0.45">
      <c r="I1981" s="8" t="e">
        <f>#REF!+7000000</f>
        <v>#REF!</v>
      </c>
    </row>
    <row r="1982" spans="9:9" ht="20.100000000000001" customHeight="1" x14ac:dyDescent="0.45">
      <c r="I1982" s="8" t="e">
        <f>#REF!+7000000</f>
        <v>#REF!</v>
      </c>
    </row>
    <row r="1983" spans="9:9" ht="20.100000000000001" customHeight="1" x14ac:dyDescent="0.45">
      <c r="I1983" s="8" t="e">
        <f>#REF!+7000000</f>
        <v>#REF!</v>
      </c>
    </row>
    <row r="1984" spans="9:9" ht="20.100000000000001" customHeight="1" x14ac:dyDescent="0.45">
      <c r="I1984" s="8" t="e">
        <f>#REF!+7000000</f>
        <v>#REF!</v>
      </c>
    </row>
    <row r="1985" spans="9:12" ht="20.100000000000001" customHeight="1" x14ac:dyDescent="0.45">
      <c r="I1985" s="8" t="e">
        <f>#REF!+7000000</f>
        <v>#REF!</v>
      </c>
      <c r="L1985" s="2"/>
    </row>
    <row r="1986" spans="9:12" ht="20.100000000000001" customHeight="1" x14ac:dyDescent="0.45">
      <c r="I1986" s="8" t="e">
        <f>#REF!+7000000</f>
        <v>#REF!</v>
      </c>
    </row>
    <row r="1987" spans="9:12" ht="20.100000000000001" customHeight="1" x14ac:dyDescent="0.45">
      <c r="I1987" s="8" t="e">
        <f>#REF!+7000000</f>
        <v>#REF!</v>
      </c>
    </row>
    <row r="1988" spans="9:12" ht="20.100000000000001" customHeight="1" x14ac:dyDescent="0.45">
      <c r="I1988" s="8" t="e">
        <f>#REF!+7000000</f>
        <v>#REF!</v>
      </c>
    </row>
    <row r="1989" spans="9:12" ht="20.100000000000001" customHeight="1" x14ac:dyDescent="0.45">
      <c r="I1989" s="8" t="e">
        <f>#REF!+7000000</f>
        <v>#REF!</v>
      </c>
    </row>
    <row r="1990" spans="9:12" ht="20.100000000000001" customHeight="1" x14ac:dyDescent="0.45"/>
    <row r="1991" spans="9:12" ht="20.100000000000001" customHeight="1" x14ac:dyDescent="0.45"/>
    <row r="1992" spans="9:12" ht="20.100000000000001" customHeight="1" x14ac:dyDescent="0.45"/>
    <row r="1993" spans="9:12" ht="20.100000000000001" customHeight="1" x14ac:dyDescent="0.45"/>
    <row r="1994" spans="9:12" ht="20.100000000000001" customHeight="1" x14ac:dyDescent="0.45"/>
    <row r="1995" spans="9:12" ht="20.100000000000001" customHeight="1" x14ac:dyDescent="0.45"/>
    <row r="1996" spans="9:12" ht="20.100000000000001" customHeight="1" x14ac:dyDescent="0.45"/>
    <row r="1997" spans="9:12" ht="20.100000000000001" customHeight="1" x14ac:dyDescent="0.45"/>
    <row r="1998" spans="9:12" ht="20.100000000000001" customHeight="1" x14ac:dyDescent="0.45"/>
    <row r="1999" spans="9:12" ht="20.100000000000001" customHeight="1" x14ac:dyDescent="0.45"/>
    <row r="2000" spans="9:12" ht="20.100000000000001" customHeight="1" x14ac:dyDescent="0.45"/>
    <row r="2001" spans="11:11" ht="20.100000000000001" customHeight="1" x14ac:dyDescent="0.45"/>
    <row r="2002" spans="11:11" ht="20.100000000000001" customHeight="1" x14ac:dyDescent="0.45">
      <c r="K2002" s="2"/>
    </row>
    <row r="2003" spans="11:11" ht="20.100000000000001" customHeight="1" x14ac:dyDescent="0.45"/>
    <row r="2004" spans="11:11" ht="20.100000000000001" customHeight="1" x14ac:dyDescent="0.45">
      <c r="K2004" s="2"/>
    </row>
    <row r="2005" spans="11:11" ht="20.100000000000001" customHeight="1" x14ac:dyDescent="0.45"/>
    <row r="2006" spans="11:11" ht="20.100000000000001" customHeight="1" x14ac:dyDescent="0.45"/>
    <row r="2007" spans="11:11" ht="20.100000000000001" customHeight="1" x14ac:dyDescent="0.45"/>
    <row r="2008" spans="11:11" ht="20.100000000000001" customHeight="1" x14ac:dyDescent="0.45"/>
    <row r="2009" spans="11:11" ht="20.100000000000001" customHeight="1" x14ac:dyDescent="0.45"/>
    <row r="2010" spans="11:11" ht="20.100000000000001" customHeight="1" x14ac:dyDescent="0.45"/>
    <row r="2011" spans="11:11" ht="20.100000000000001" customHeight="1" x14ac:dyDescent="0.45"/>
    <row r="2012" spans="11:11" ht="20.100000000000001" customHeight="1" x14ac:dyDescent="0.45"/>
    <row r="2013" spans="11:11" ht="20.100000000000001" customHeight="1" x14ac:dyDescent="0.45"/>
    <row r="2014" spans="11:11" ht="20.100000000000001" customHeight="1" x14ac:dyDescent="0.45"/>
    <row r="2015" spans="11:11" ht="20.100000000000001" customHeight="1" x14ac:dyDescent="0.45"/>
    <row r="2016" spans="11:11" ht="20.100000000000001" customHeight="1" x14ac:dyDescent="0.45"/>
    <row r="2017" ht="20.100000000000001" customHeight="1" x14ac:dyDescent="0.45"/>
    <row r="2018" ht="20.100000000000001" customHeight="1" x14ac:dyDescent="0.45"/>
    <row r="2019" ht="20.100000000000001" customHeight="1" x14ac:dyDescent="0.45"/>
    <row r="2020" ht="20.100000000000001" customHeight="1" x14ac:dyDescent="0.45"/>
    <row r="2021" ht="20.100000000000001" customHeight="1" x14ac:dyDescent="0.45"/>
    <row r="2022" ht="20.100000000000001" customHeight="1" x14ac:dyDescent="0.45"/>
    <row r="2023" ht="20.100000000000001" customHeight="1" x14ac:dyDescent="0.45"/>
    <row r="2024" ht="20.100000000000001" customHeight="1" x14ac:dyDescent="0.45"/>
    <row r="2025" ht="20.100000000000001" customHeight="1" x14ac:dyDescent="0.45"/>
    <row r="2026" ht="20.100000000000001" customHeight="1" x14ac:dyDescent="0.45"/>
    <row r="2027" ht="20.100000000000001" customHeight="1" x14ac:dyDescent="0.45"/>
    <row r="2028" ht="20.100000000000001" customHeight="1" x14ac:dyDescent="0.45"/>
    <row r="2029" ht="20.100000000000001" customHeight="1" x14ac:dyDescent="0.45"/>
    <row r="2030" ht="20.100000000000001" customHeight="1" x14ac:dyDescent="0.45"/>
    <row r="2031" ht="20.100000000000001" customHeight="1" x14ac:dyDescent="0.45"/>
    <row r="2032" ht="20.100000000000001" customHeight="1" x14ac:dyDescent="0.45"/>
    <row r="2033" ht="20.100000000000001" customHeight="1" x14ac:dyDescent="0.45"/>
    <row r="2034" ht="20.100000000000001" customHeight="1" x14ac:dyDescent="0.45"/>
    <row r="2035" ht="20.100000000000001" customHeight="1" x14ac:dyDescent="0.45"/>
    <row r="2036" ht="20.100000000000001" customHeight="1" x14ac:dyDescent="0.45"/>
    <row r="2037" ht="20.100000000000001" customHeight="1" x14ac:dyDescent="0.45"/>
    <row r="2038" ht="20.100000000000001" customHeight="1" x14ac:dyDescent="0.45"/>
    <row r="2039" ht="20.100000000000001" customHeight="1" x14ac:dyDescent="0.45"/>
    <row r="2040" ht="20.100000000000001" customHeight="1" x14ac:dyDescent="0.45"/>
    <row r="2041" ht="20.100000000000001" customHeight="1" x14ac:dyDescent="0.45"/>
    <row r="2042" ht="20.100000000000001" customHeight="1" x14ac:dyDescent="0.45"/>
    <row r="2043" ht="20.100000000000001" customHeight="1" x14ac:dyDescent="0.45"/>
    <row r="2044" ht="20.100000000000001" customHeight="1" x14ac:dyDescent="0.45"/>
    <row r="2045" ht="20.100000000000001" customHeight="1" x14ac:dyDescent="0.45"/>
    <row r="2046" ht="20.100000000000001" customHeight="1" x14ac:dyDescent="0.45"/>
    <row r="2047" ht="20.100000000000001" customHeight="1" x14ac:dyDescent="0.45"/>
    <row r="2048" ht="20.100000000000001" customHeight="1" x14ac:dyDescent="0.45"/>
    <row r="2049" ht="20.100000000000001" customHeight="1" x14ac:dyDescent="0.45"/>
    <row r="2050" ht="20.100000000000001" customHeight="1" x14ac:dyDescent="0.45"/>
    <row r="2051" ht="20.100000000000001" customHeight="1" x14ac:dyDescent="0.45"/>
    <row r="2052" ht="20.100000000000001" customHeight="1" x14ac:dyDescent="0.45"/>
    <row r="2053" ht="20.100000000000001" customHeight="1" x14ac:dyDescent="0.45"/>
    <row r="2054" ht="20.100000000000001" customHeight="1" x14ac:dyDescent="0.45"/>
    <row r="2055" ht="20.100000000000001" customHeight="1" x14ac:dyDescent="0.45"/>
    <row r="2056" ht="20.100000000000001" customHeight="1" x14ac:dyDescent="0.45"/>
    <row r="2057" ht="20.100000000000001" customHeight="1" x14ac:dyDescent="0.45"/>
    <row r="2058" ht="20.100000000000001" customHeight="1" x14ac:dyDescent="0.45"/>
    <row r="2059" ht="20.100000000000001" customHeight="1" x14ac:dyDescent="0.45"/>
    <row r="2060" ht="20.100000000000001" customHeight="1" x14ac:dyDescent="0.45"/>
    <row r="2061" ht="20.100000000000001" customHeight="1" x14ac:dyDescent="0.45"/>
    <row r="2062" ht="20.100000000000001" customHeight="1" x14ac:dyDescent="0.45"/>
    <row r="2063" ht="20.100000000000001" customHeight="1" x14ac:dyDescent="0.45"/>
    <row r="2064" ht="20.100000000000001" customHeight="1" x14ac:dyDescent="0.45"/>
    <row r="2065" spans="10:10" ht="20.100000000000001" customHeight="1" x14ac:dyDescent="0.45"/>
    <row r="2066" spans="10:10" ht="20.100000000000001" customHeight="1" x14ac:dyDescent="0.45"/>
    <row r="2067" spans="10:10" ht="20.100000000000001" customHeight="1" x14ac:dyDescent="0.45"/>
    <row r="2068" spans="10:10" ht="20.100000000000001" customHeight="1" x14ac:dyDescent="0.45"/>
    <row r="2069" spans="10:10" ht="20.100000000000001" customHeight="1" x14ac:dyDescent="0.45"/>
    <row r="2070" spans="10:10" ht="20.100000000000001" customHeight="1" x14ac:dyDescent="0.45"/>
    <row r="2071" spans="10:10" ht="20.100000000000001" customHeight="1" x14ac:dyDescent="0.45"/>
    <row r="2072" spans="10:10" ht="20.100000000000001" customHeight="1" x14ac:dyDescent="0.45"/>
    <row r="2073" spans="10:10" ht="20.100000000000001" customHeight="1" x14ac:dyDescent="0.45"/>
    <row r="2074" spans="10:10" ht="20.100000000000001" customHeight="1" x14ac:dyDescent="0.45"/>
    <row r="2075" spans="10:10" ht="20.100000000000001" customHeight="1" x14ac:dyDescent="0.45"/>
    <row r="2076" spans="10:10" ht="20.100000000000001" customHeight="1" x14ac:dyDescent="0.45"/>
    <row r="2077" spans="10:10" ht="20.100000000000001" customHeight="1" x14ac:dyDescent="0.45">
      <c r="J2077" s="2"/>
    </row>
    <row r="2078" spans="10:10" ht="20.100000000000001" customHeight="1" x14ac:dyDescent="0.45"/>
    <row r="2079" spans="10:10" ht="20.100000000000001" customHeight="1" x14ac:dyDescent="0.45">
      <c r="J2079" s="2"/>
    </row>
    <row r="2080" spans="10:10" ht="20.100000000000001" customHeight="1" x14ac:dyDescent="0.45"/>
    <row r="2081" spans="11:11" ht="20.100000000000001" customHeight="1" x14ac:dyDescent="0.45"/>
    <row r="2082" spans="11:11" ht="20.100000000000001" customHeight="1" x14ac:dyDescent="0.45"/>
    <row r="2083" spans="11:11" ht="20.100000000000001" customHeight="1" x14ac:dyDescent="0.45"/>
    <row r="2084" spans="11:11" ht="20.100000000000001" customHeight="1" x14ac:dyDescent="0.45"/>
    <row r="2085" spans="11:11" ht="20.100000000000001" customHeight="1" x14ac:dyDescent="0.45"/>
    <row r="2086" spans="11:11" ht="20.100000000000001" customHeight="1" x14ac:dyDescent="0.45"/>
    <row r="2087" spans="11:11" ht="20.100000000000001" customHeight="1" x14ac:dyDescent="0.45"/>
    <row r="2088" spans="11:11" ht="20.100000000000001" customHeight="1" x14ac:dyDescent="0.45"/>
    <row r="2089" spans="11:11" ht="20.100000000000001" customHeight="1" x14ac:dyDescent="0.45"/>
    <row r="2090" spans="11:11" ht="20.100000000000001" customHeight="1" x14ac:dyDescent="0.45"/>
    <row r="2091" spans="11:11" ht="20.100000000000001" customHeight="1" x14ac:dyDescent="0.45"/>
    <row r="2092" spans="11:11" ht="20.100000000000001" customHeight="1" x14ac:dyDescent="0.45"/>
    <row r="2093" spans="11:11" ht="20.100000000000001" customHeight="1" x14ac:dyDescent="0.45"/>
    <row r="2094" spans="11:11" ht="20.100000000000001" customHeight="1" x14ac:dyDescent="0.45"/>
    <row r="2095" spans="11:11" ht="20.100000000000001" customHeight="1" x14ac:dyDescent="0.45">
      <c r="K2095" s="2"/>
    </row>
    <row r="2096" spans="11:11" ht="20.100000000000001" customHeight="1" x14ac:dyDescent="0.45">
      <c r="K2096" s="2"/>
    </row>
    <row r="2097" spans="11:11" ht="20.100000000000001" customHeight="1" x14ac:dyDescent="0.45">
      <c r="K2097" s="2"/>
    </row>
    <row r="2098" spans="11:11" ht="20.100000000000001" customHeight="1" x14ac:dyDescent="0.45"/>
    <row r="2099" spans="11:11" ht="20.100000000000001" customHeight="1" x14ac:dyDescent="0.45"/>
    <row r="2100" spans="11:11" ht="20.100000000000001" customHeight="1" x14ac:dyDescent="0.45"/>
    <row r="2101" spans="11:11" ht="20.100000000000001" customHeight="1" x14ac:dyDescent="0.45"/>
    <row r="2102" spans="11:11" ht="20.100000000000001" customHeight="1" x14ac:dyDescent="0.45"/>
    <row r="2103" spans="11:11" ht="20.100000000000001" customHeight="1" x14ac:dyDescent="0.45"/>
    <row r="2104" spans="11:11" ht="20.100000000000001" customHeight="1" x14ac:dyDescent="0.45"/>
    <row r="2105" spans="11:11" ht="20.100000000000001" customHeight="1" x14ac:dyDescent="0.45"/>
    <row r="2106" spans="11:11" ht="20.100000000000001" customHeight="1" x14ac:dyDescent="0.45"/>
    <row r="2107" spans="11:11" ht="20.100000000000001" customHeight="1" x14ac:dyDescent="0.45"/>
    <row r="2108" spans="11:11" ht="20.100000000000001" customHeight="1" x14ac:dyDescent="0.45"/>
    <row r="2109" spans="11:11" ht="20.100000000000001" customHeight="1" x14ac:dyDescent="0.45"/>
    <row r="2110" spans="11:11" ht="20.100000000000001" customHeight="1" x14ac:dyDescent="0.45"/>
    <row r="2111" spans="11:11" ht="20.100000000000001" customHeight="1" x14ac:dyDescent="0.45"/>
    <row r="2112" spans="11:11" ht="20.100000000000001" customHeight="1" x14ac:dyDescent="0.45"/>
    <row r="2113" ht="20.100000000000001" customHeight="1" x14ac:dyDescent="0.45"/>
    <row r="2114" ht="20.100000000000001" customHeight="1" x14ac:dyDescent="0.45"/>
    <row r="2115" ht="20.100000000000001" customHeight="1" x14ac:dyDescent="0.45"/>
    <row r="2116" ht="20.100000000000001" customHeight="1" x14ac:dyDescent="0.45"/>
    <row r="2117" ht="20.100000000000001" customHeight="1" x14ac:dyDescent="0.45"/>
    <row r="2118" ht="20.100000000000001" customHeight="1" x14ac:dyDescent="0.45"/>
    <row r="2119" ht="20.100000000000001" customHeight="1" x14ac:dyDescent="0.45"/>
    <row r="2120" ht="20.100000000000001" customHeight="1" x14ac:dyDescent="0.45"/>
    <row r="2121" ht="20.100000000000001" customHeight="1" x14ac:dyDescent="0.45"/>
    <row r="2122" ht="20.100000000000001" customHeight="1" x14ac:dyDescent="0.45"/>
    <row r="2123" ht="20.100000000000001" customHeight="1" x14ac:dyDescent="0.45"/>
    <row r="2124" ht="20.100000000000001" customHeight="1" x14ac:dyDescent="0.45"/>
    <row r="2125" ht="20.100000000000001" customHeight="1" x14ac:dyDescent="0.45"/>
    <row r="2126" ht="20.100000000000001" customHeight="1" x14ac:dyDescent="0.45"/>
    <row r="2127" ht="20.100000000000001" customHeight="1" x14ac:dyDescent="0.45"/>
    <row r="2128" ht="20.100000000000001" customHeight="1" x14ac:dyDescent="0.45"/>
    <row r="2129" spans="12:12" ht="20.100000000000001" customHeight="1" x14ac:dyDescent="0.45"/>
    <row r="2130" spans="12:12" ht="20.100000000000001" customHeight="1" x14ac:dyDescent="0.45"/>
    <row r="2131" spans="12:12" ht="20.100000000000001" customHeight="1" x14ac:dyDescent="0.45"/>
    <row r="2132" spans="12:12" ht="20.100000000000001" customHeight="1" x14ac:dyDescent="0.45"/>
    <row r="2133" spans="12:12" ht="20.100000000000001" customHeight="1" x14ac:dyDescent="0.45"/>
    <row r="2134" spans="12:12" ht="20.100000000000001" customHeight="1" x14ac:dyDescent="0.45"/>
    <row r="2135" spans="12:12" ht="20.100000000000001" customHeight="1" x14ac:dyDescent="0.45"/>
    <row r="2136" spans="12:12" ht="20.100000000000001" customHeight="1" x14ac:dyDescent="0.45"/>
    <row r="2137" spans="12:12" ht="20.100000000000001" customHeight="1" x14ac:dyDescent="0.45"/>
    <row r="2138" spans="12:12" ht="20.100000000000001" customHeight="1" x14ac:dyDescent="0.45"/>
    <row r="2139" spans="12:12" ht="20.100000000000001" customHeight="1" x14ac:dyDescent="0.45"/>
    <row r="2140" spans="12:12" ht="20.100000000000001" customHeight="1" x14ac:dyDescent="0.45">
      <c r="L2140" s="2"/>
    </row>
    <row r="2141" spans="12:12" ht="20.100000000000001" customHeight="1" x14ac:dyDescent="0.45"/>
    <row r="2142" spans="12:12" ht="20.100000000000001" customHeight="1" x14ac:dyDescent="0.45"/>
    <row r="2143" spans="12:12" ht="20.100000000000001" customHeight="1" x14ac:dyDescent="0.45"/>
    <row r="2144" spans="12:12" ht="20.100000000000001" customHeight="1" x14ac:dyDescent="0.45"/>
    <row r="2145" spans="11:11" ht="20.100000000000001" customHeight="1" x14ac:dyDescent="0.45"/>
    <row r="2146" spans="11:11" ht="20.100000000000001" customHeight="1" x14ac:dyDescent="0.45"/>
    <row r="2147" spans="11:11" ht="20.100000000000001" customHeight="1" x14ac:dyDescent="0.45"/>
    <row r="2148" spans="11:11" ht="20.100000000000001" customHeight="1" x14ac:dyDescent="0.45"/>
    <row r="2149" spans="11:11" ht="20.100000000000001" customHeight="1" x14ac:dyDescent="0.45"/>
    <row r="2150" spans="11:11" ht="20.100000000000001" customHeight="1" x14ac:dyDescent="0.45"/>
    <row r="2151" spans="11:11" ht="20.100000000000001" customHeight="1" x14ac:dyDescent="0.45"/>
    <row r="2152" spans="11:11" ht="20.100000000000001" customHeight="1" x14ac:dyDescent="0.45"/>
    <row r="2153" spans="11:11" ht="20.100000000000001" customHeight="1" x14ac:dyDescent="0.45"/>
    <row r="2154" spans="11:11" ht="20.100000000000001" customHeight="1" x14ac:dyDescent="0.45"/>
    <row r="2155" spans="11:11" ht="20.100000000000001" customHeight="1" x14ac:dyDescent="0.45">
      <c r="K2155" s="2"/>
    </row>
    <row r="2156" spans="11:11" ht="20.100000000000001" customHeight="1" x14ac:dyDescent="0.45"/>
    <row r="2157" spans="11:11" ht="20.100000000000001" customHeight="1" x14ac:dyDescent="0.45">
      <c r="K2157" s="2"/>
    </row>
    <row r="2158" spans="11:11" ht="20.100000000000001" customHeight="1" x14ac:dyDescent="0.45"/>
    <row r="2159" spans="11:11" ht="20.100000000000001" customHeight="1" x14ac:dyDescent="0.45"/>
    <row r="2160" spans="11:11" ht="20.100000000000001" customHeight="1" x14ac:dyDescent="0.45"/>
    <row r="2161" spans="10:10" ht="20.100000000000001" customHeight="1" x14ac:dyDescent="0.45"/>
    <row r="2162" spans="10:10" ht="20.100000000000001" customHeight="1" x14ac:dyDescent="0.45"/>
    <row r="2163" spans="10:10" ht="20.100000000000001" customHeight="1" x14ac:dyDescent="0.45"/>
    <row r="2164" spans="10:10" ht="20.100000000000001" customHeight="1" x14ac:dyDescent="0.45">
      <c r="J2164" s="8" t="e">
        <f>SUM(#REF!)</f>
        <v>#REF!</v>
      </c>
    </row>
    <row r="2165" spans="10:10" ht="20.100000000000001" customHeight="1" x14ac:dyDescent="0.45"/>
    <row r="2166" spans="10:10" ht="20.100000000000001" customHeight="1" x14ac:dyDescent="0.45"/>
    <row r="2167" spans="10:10" ht="20.100000000000001" customHeight="1" x14ac:dyDescent="0.45"/>
    <row r="2168" spans="10:10" ht="20.100000000000001" customHeight="1" x14ac:dyDescent="0.45"/>
    <row r="2169" spans="10:10" ht="20.100000000000001" customHeight="1" x14ac:dyDescent="0.45">
      <c r="J2169" s="2"/>
    </row>
    <row r="2170" spans="10:10" ht="20.100000000000001" customHeight="1" x14ac:dyDescent="0.45">
      <c r="J2170" s="2"/>
    </row>
    <row r="2171" spans="10:10" ht="20.100000000000001" customHeight="1" x14ac:dyDescent="0.45">
      <c r="J2171" s="2"/>
    </row>
    <row r="2172" spans="10:10" ht="20.100000000000001" customHeight="1" x14ac:dyDescent="0.45"/>
    <row r="2173" spans="10:10" ht="20.100000000000001" customHeight="1" x14ac:dyDescent="0.45"/>
    <row r="2174" spans="10:10" ht="20.100000000000001" customHeight="1" x14ac:dyDescent="0.45"/>
    <row r="2175" spans="10:10" ht="20.100000000000001" customHeight="1" x14ac:dyDescent="0.45"/>
    <row r="2176" spans="10:10" ht="20.100000000000001" customHeight="1" x14ac:dyDescent="0.45"/>
    <row r="2177" ht="20.100000000000001" customHeight="1" x14ac:dyDescent="0.45"/>
    <row r="2178" ht="20.100000000000001" customHeight="1" x14ac:dyDescent="0.45"/>
    <row r="2179" ht="20.100000000000001" customHeight="1" x14ac:dyDescent="0.45"/>
    <row r="2180" ht="20.100000000000001" customHeight="1" x14ac:dyDescent="0.45"/>
    <row r="2181" ht="20.100000000000001" customHeight="1" x14ac:dyDescent="0.45"/>
    <row r="2182" ht="20.100000000000001" customHeight="1" x14ac:dyDescent="0.45"/>
    <row r="2183" ht="20.100000000000001" customHeight="1" x14ac:dyDescent="0.45"/>
    <row r="2184" ht="20.100000000000001" customHeight="1" x14ac:dyDescent="0.45"/>
    <row r="2185" ht="20.100000000000001" customHeight="1" x14ac:dyDescent="0.45"/>
    <row r="2186" ht="20.100000000000001" customHeight="1" x14ac:dyDescent="0.45"/>
    <row r="2187" ht="20.100000000000001" customHeight="1" x14ac:dyDescent="0.45"/>
    <row r="2188" ht="20.100000000000001" customHeight="1" x14ac:dyDescent="0.45"/>
    <row r="2189" ht="20.100000000000001" customHeight="1" x14ac:dyDescent="0.45"/>
    <row r="2190" ht="20.100000000000001" customHeight="1" x14ac:dyDescent="0.45"/>
    <row r="2191" ht="20.100000000000001" customHeight="1" x14ac:dyDescent="0.45"/>
    <row r="2192" ht="20.100000000000001" customHeight="1" x14ac:dyDescent="0.45"/>
    <row r="2193" ht="20.100000000000001" customHeight="1" x14ac:dyDescent="0.45"/>
    <row r="2194" ht="20.100000000000001" customHeight="1" x14ac:dyDescent="0.45"/>
    <row r="2195" ht="20.100000000000001" customHeight="1" x14ac:dyDescent="0.45"/>
    <row r="2196" ht="20.100000000000001" customHeight="1" x14ac:dyDescent="0.45"/>
    <row r="2197" ht="20.100000000000001" customHeight="1" x14ac:dyDescent="0.45"/>
    <row r="2198" ht="20.100000000000001" customHeight="1" x14ac:dyDescent="0.45"/>
    <row r="2199" ht="20.100000000000001" customHeight="1" x14ac:dyDescent="0.45"/>
    <row r="2200" ht="20.100000000000001" customHeight="1" x14ac:dyDescent="0.45"/>
    <row r="2201" ht="20.100000000000001" customHeight="1" x14ac:dyDescent="0.45"/>
    <row r="2202" ht="20.100000000000001" customHeight="1" x14ac:dyDescent="0.45"/>
    <row r="2203" ht="20.100000000000001" customHeight="1" x14ac:dyDescent="0.45"/>
    <row r="2204" ht="20.100000000000001" customHeight="1" x14ac:dyDescent="0.45"/>
    <row r="2205" ht="20.100000000000001" customHeight="1" x14ac:dyDescent="0.45"/>
    <row r="2206" ht="20.100000000000001" customHeight="1" x14ac:dyDescent="0.45"/>
    <row r="2207" ht="20.100000000000001" customHeight="1" x14ac:dyDescent="0.45"/>
    <row r="2208" ht="20.100000000000001" customHeight="1" x14ac:dyDescent="0.45"/>
    <row r="2209" spans="12:12" ht="20.100000000000001" customHeight="1" x14ac:dyDescent="0.45"/>
    <row r="2210" spans="12:12" ht="20.100000000000001" customHeight="1" x14ac:dyDescent="0.45"/>
    <row r="2211" spans="12:12" ht="20.100000000000001" customHeight="1" x14ac:dyDescent="0.45"/>
    <row r="2212" spans="12:12" ht="20.100000000000001" customHeight="1" x14ac:dyDescent="0.45"/>
    <row r="2213" spans="12:12" ht="20.100000000000001" customHeight="1" x14ac:dyDescent="0.45"/>
    <row r="2214" spans="12:12" ht="20.100000000000001" customHeight="1" x14ac:dyDescent="0.45"/>
    <row r="2215" spans="12:12" ht="20.100000000000001" customHeight="1" x14ac:dyDescent="0.45"/>
    <row r="2216" spans="12:12" ht="20.100000000000001" customHeight="1" x14ac:dyDescent="0.45"/>
    <row r="2217" spans="12:12" ht="20.100000000000001" customHeight="1" x14ac:dyDescent="0.45"/>
    <row r="2218" spans="12:12" ht="20.100000000000001" customHeight="1" x14ac:dyDescent="0.45"/>
    <row r="2219" spans="12:12" ht="20.100000000000001" customHeight="1" x14ac:dyDescent="0.45"/>
    <row r="2220" spans="12:12" ht="20.100000000000001" customHeight="1" x14ac:dyDescent="0.45"/>
    <row r="2221" spans="12:12" ht="20.100000000000001" customHeight="1" x14ac:dyDescent="0.45"/>
    <row r="2222" spans="12:12" ht="20.100000000000001" customHeight="1" x14ac:dyDescent="0.45"/>
    <row r="2223" spans="12:12" ht="20.100000000000001" customHeight="1" x14ac:dyDescent="0.45">
      <c r="L2223" s="2">
        <f>833000*5</f>
        <v>4165000</v>
      </c>
    </row>
    <row r="2224" spans="12:12" ht="20.100000000000001" customHeight="1" x14ac:dyDescent="0.45">
      <c r="L2224" s="2">
        <f>388000*7</f>
        <v>2716000</v>
      </c>
    </row>
    <row r="2225" spans="10:10" ht="20.100000000000001" customHeight="1" x14ac:dyDescent="0.45"/>
    <row r="2226" spans="10:10" ht="20.100000000000001" customHeight="1" x14ac:dyDescent="0.45"/>
    <row r="2227" spans="10:10" ht="20.100000000000001" customHeight="1" x14ac:dyDescent="0.45"/>
    <row r="2228" spans="10:10" ht="20.100000000000001" customHeight="1" x14ac:dyDescent="0.45"/>
    <row r="2229" spans="10:10" ht="20.100000000000001" customHeight="1" x14ac:dyDescent="0.45"/>
    <row r="2230" spans="10:10" ht="20.100000000000001" customHeight="1" x14ac:dyDescent="0.45"/>
    <row r="2231" spans="10:10" ht="20.100000000000001" customHeight="1" x14ac:dyDescent="0.45">
      <c r="J2231" s="2"/>
    </row>
    <row r="2232" spans="10:10" ht="20.100000000000001" customHeight="1" x14ac:dyDescent="0.45"/>
    <row r="2233" spans="10:10" ht="20.100000000000001" customHeight="1" x14ac:dyDescent="0.45"/>
    <row r="2234" spans="10:10" ht="20.100000000000001" customHeight="1" x14ac:dyDescent="0.45"/>
    <row r="2235" spans="10:10" ht="20.100000000000001" customHeight="1" x14ac:dyDescent="0.45"/>
    <row r="2236" spans="10:10" ht="20.100000000000001" customHeight="1" x14ac:dyDescent="0.45"/>
    <row r="2237" spans="10:10" ht="20.100000000000001" customHeight="1" x14ac:dyDescent="0.45"/>
    <row r="2238" spans="10:10" ht="20.100000000000001" customHeight="1" x14ac:dyDescent="0.45"/>
    <row r="2239" spans="10:10" ht="20.100000000000001" customHeight="1" x14ac:dyDescent="0.45"/>
    <row r="2240" spans="10:10" ht="20.100000000000001" customHeight="1" x14ac:dyDescent="0.45"/>
    <row r="2241" ht="20.100000000000001" customHeight="1" x14ac:dyDescent="0.45"/>
    <row r="2242" ht="20.100000000000001" customHeight="1" x14ac:dyDescent="0.45"/>
    <row r="2243" ht="20.100000000000001" customHeight="1" x14ac:dyDescent="0.45"/>
    <row r="2244" ht="20.100000000000001" customHeight="1" x14ac:dyDescent="0.45"/>
    <row r="2245" ht="20.100000000000001" customHeight="1" x14ac:dyDescent="0.45"/>
    <row r="2246" ht="20.100000000000001" customHeight="1" x14ac:dyDescent="0.45"/>
    <row r="2247" ht="20.100000000000001" customHeight="1" x14ac:dyDescent="0.45"/>
    <row r="2248" ht="20.100000000000001" customHeight="1" x14ac:dyDescent="0.45"/>
    <row r="2249" ht="20.100000000000001" customHeight="1" x14ac:dyDescent="0.45"/>
    <row r="2250" ht="20.100000000000001" customHeight="1" x14ac:dyDescent="0.45"/>
    <row r="2251" ht="20.100000000000001" customHeight="1" x14ac:dyDescent="0.45"/>
    <row r="2252" ht="20.100000000000001" customHeight="1" x14ac:dyDescent="0.45"/>
    <row r="2253" ht="20.100000000000001" customHeight="1" x14ac:dyDescent="0.45"/>
    <row r="2254" ht="20.100000000000001" customHeight="1" x14ac:dyDescent="0.45"/>
    <row r="2255" ht="20.100000000000001" customHeight="1" x14ac:dyDescent="0.45"/>
    <row r="2256" ht="20.100000000000001" customHeight="1" x14ac:dyDescent="0.45"/>
    <row r="2257" ht="20.100000000000001" customHeight="1" x14ac:dyDescent="0.45"/>
    <row r="2258" ht="20.100000000000001" customHeight="1" x14ac:dyDescent="0.45"/>
    <row r="2259" ht="20.100000000000001" customHeight="1" x14ac:dyDescent="0.45"/>
    <row r="2260" ht="20.100000000000001" customHeight="1" x14ac:dyDescent="0.45"/>
    <row r="2261" ht="20.100000000000001" customHeight="1" x14ac:dyDescent="0.45"/>
    <row r="2262" ht="20.100000000000001" customHeight="1" x14ac:dyDescent="0.45"/>
    <row r="2263" ht="20.100000000000001" customHeight="1" x14ac:dyDescent="0.45"/>
    <row r="2264" ht="20.100000000000001" customHeight="1" x14ac:dyDescent="0.45"/>
    <row r="2265" ht="20.100000000000001" customHeight="1" x14ac:dyDescent="0.45"/>
    <row r="2266" ht="20.100000000000001" customHeight="1" x14ac:dyDescent="0.45"/>
    <row r="2267" ht="20.100000000000001" customHeight="1" x14ac:dyDescent="0.45"/>
    <row r="2268" ht="20.100000000000001" customHeight="1" x14ac:dyDescent="0.45"/>
    <row r="2269" ht="20.100000000000001" customHeight="1" x14ac:dyDescent="0.45"/>
    <row r="2270" ht="20.100000000000001" customHeight="1" x14ac:dyDescent="0.45"/>
    <row r="2271" ht="20.100000000000001" customHeight="1" x14ac:dyDescent="0.45"/>
    <row r="2272" ht="20.100000000000001" customHeight="1" x14ac:dyDescent="0.45"/>
    <row r="2273" spans="9:9" ht="20.100000000000001" customHeight="1" x14ac:dyDescent="0.45">
      <c r="I2273" s="2">
        <v>95000000</v>
      </c>
    </row>
    <row r="2274" spans="9:9" ht="20.100000000000001" customHeight="1" x14ac:dyDescent="0.45">
      <c r="I2274" t="s">
        <v>149</v>
      </c>
    </row>
    <row r="2275" spans="9:9" ht="20.100000000000001" customHeight="1" x14ac:dyDescent="0.45"/>
    <row r="2276" spans="9:9" ht="20.100000000000001" customHeight="1" x14ac:dyDescent="0.45"/>
    <row r="2277" spans="9:9" ht="20.100000000000001" customHeight="1" x14ac:dyDescent="0.45"/>
    <row r="2278" spans="9:9" ht="20.100000000000001" customHeight="1" x14ac:dyDescent="0.45"/>
    <row r="2279" spans="9:9" ht="20.100000000000001" customHeight="1" x14ac:dyDescent="0.45"/>
    <row r="2280" spans="9:9" ht="20.100000000000001" customHeight="1" x14ac:dyDescent="0.45"/>
    <row r="2281" spans="9:9" ht="20.100000000000001" customHeight="1" x14ac:dyDescent="0.45"/>
    <row r="2282" spans="9:9" ht="20.100000000000001" customHeight="1" x14ac:dyDescent="0.45"/>
    <row r="2283" spans="9:9" ht="20.100000000000001" customHeight="1" x14ac:dyDescent="0.45"/>
    <row r="2284" spans="9:9" ht="20.100000000000001" customHeight="1" x14ac:dyDescent="0.45">
      <c r="I2284" t="s">
        <v>149</v>
      </c>
    </row>
    <row r="2285" spans="9:9" ht="20.100000000000001" customHeight="1" x14ac:dyDescent="0.45"/>
    <row r="2286" spans="9:9" ht="20.100000000000001" customHeight="1" x14ac:dyDescent="0.45">
      <c r="I2286" s="2"/>
    </row>
    <row r="2287" spans="9:9" ht="20.100000000000001" customHeight="1" x14ac:dyDescent="0.45">
      <c r="I2287" s="8"/>
    </row>
    <row r="2288" spans="9:9" ht="20.100000000000001" customHeight="1" x14ac:dyDescent="0.45"/>
    <row r="2289" ht="20.100000000000001" customHeight="1" x14ac:dyDescent="0.45"/>
    <row r="2290" ht="20.100000000000001" customHeight="1" x14ac:dyDescent="0.45"/>
    <row r="2291" ht="20.100000000000001" customHeight="1" x14ac:dyDescent="0.45"/>
    <row r="2292" ht="20.100000000000001" customHeight="1" x14ac:dyDescent="0.45"/>
    <row r="2293" ht="20.100000000000001" customHeight="1" x14ac:dyDescent="0.45"/>
    <row r="2294" ht="20.100000000000001" customHeight="1" x14ac:dyDescent="0.45"/>
    <row r="2295" ht="20.100000000000001" customHeight="1" x14ac:dyDescent="0.45"/>
    <row r="2296" ht="20.100000000000001" customHeight="1" x14ac:dyDescent="0.45"/>
    <row r="2297" ht="20.100000000000001" customHeight="1" x14ac:dyDescent="0.45"/>
    <row r="2298" ht="20.100000000000001" customHeight="1" x14ac:dyDescent="0.45"/>
    <row r="2299" ht="20.100000000000001" customHeight="1" x14ac:dyDescent="0.45"/>
    <row r="2300" ht="20.100000000000001" customHeight="1" x14ac:dyDescent="0.45"/>
    <row r="2301" ht="20.100000000000001" customHeight="1" x14ac:dyDescent="0.45"/>
    <row r="2302" ht="20.100000000000001" customHeight="1" x14ac:dyDescent="0.45"/>
    <row r="2303" ht="20.100000000000001" customHeight="1" x14ac:dyDescent="0.45"/>
    <row r="2304" ht="20.100000000000001" customHeight="1" x14ac:dyDescent="0.45"/>
    <row r="2305" spans="9:10" ht="20.100000000000001" customHeight="1" x14ac:dyDescent="0.45"/>
    <row r="2306" spans="9:10" ht="20.100000000000001" customHeight="1" x14ac:dyDescent="0.45"/>
    <row r="2307" spans="9:10" ht="20.100000000000001" customHeight="1" x14ac:dyDescent="0.45"/>
    <row r="2308" spans="9:10" ht="20.100000000000001" customHeight="1" x14ac:dyDescent="0.45"/>
    <row r="2309" spans="9:10" ht="20.100000000000001" customHeight="1" x14ac:dyDescent="0.45"/>
    <row r="2310" spans="9:10" ht="20.100000000000001" customHeight="1" x14ac:dyDescent="0.45"/>
    <row r="2311" spans="9:10" ht="20.100000000000001" customHeight="1" x14ac:dyDescent="0.45"/>
    <row r="2312" spans="9:10" ht="20.100000000000001" customHeight="1" x14ac:dyDescent="0.45"/>
    <row r="2313" spans="9:10" ht="20.100000000000001" customHeight="1" x14ac:dyDescent="0.45">
      <c r="I2313" t="s">
        <v>150</v>
      </c>
    </row>
    <row r="2314" spans="9:10" ht="20.100000000000001" customHeight="1" x14ac:dyDescent="0.45"/>
    <row r="2315" spans="9:10" ht="20.100000000000001" customHeight="1" x14ac:dyDescent="0.45">
      <c r="J2315" s="8" t="e">
        <f>SUM(#REF!)</f>
        <v>#REF!</v>
      </c>
    </row>
    <row r="2316" spans="9:10" ht="20.100000000000001" customHeight="1" x14ac:dyDescent="0.45"/>
    <row r="2317" spans="9:10" ht="20.100000000000001" customHeight="1" x14ac:dyDescent="0.45"/>
    <row r="2318" spans="9:10" ht="20.100000000000001" customHeight="1" x14ac:dyDescent="0.45"/>
    <row r="2319" spans="9:10" ht="20.100000000000001" customHeight="1" x14ac:dyDescent="0.45"/>
    <row r="2320" spans="9:10" ht="20.100000000000001" customHeight="1" x14ac:dyDescent="0.45"/>
    <row r="2321" ht="20.100000000000001" customHeight="1" x14ac:dyDescent="0.45"/>
    <row r="2322" ht="20.100000000000001" customHeight="1" x14ac:dyDescent="0.45"/>
    <row r="2323" ht="20.100000000000001" customHeight="1" x14ac:dyDescent="0.45"/>
    <row r="2324" ht="20.100000000000001" customHeight="1" x14ac:dyDescent="0.45"/>
    <row r="2325" ht="20.100000000000001" customHeight="1" x14ac:dyDescent="0.45"/>
    <row r="2326" ht="20.100000000000001" customHeight="1" x14ac:dyDescent="0.45"/>
    <row r="2327" ht="20.100000000000001" customHeight="1" x14ac:dyDescent="0.45"/>
    <row r="2328" ht="20.100000000000001" customHeight="1" x14ac:dyDescent="0.45"/>
    <row r="2329" ht="20.100000000000001" customHeight="1" x14ac:dyDescent="0.45"/>
    <row r="2330" ht="20.100000000000001" customHeight="1" x14ac:dyDescent="0.45"/>
    <row r="2331" ht="20.100000000000001" customHeight="1" x14ac:dyDescent="0.45"/>
    <row r="2332" ht="20.100000000000001" customHeight="1" x14ac:dyDescent="0.45"/>
    <row r="2333" ht="20.100000000000001" customHeight="1" x14ac:dyDescent="0.45"/>
    <row r="2334" ht="20.100000000000001" customHeight="1" x14ac:dyDescent="0.45"/>
    <row r="2335" ht="20.100000000000001" customHeight="1" x14ac:dyDescent="0.45"/>
    <row r="2336" ht="20.100000000000001" customHeight="1" x14ac:dyDescent="0.45"/>
    <row r="2337" ht="20.100000000000001" customHeight="1" x14ac:dyDescent="0.45"/>
    <row r="2338" ht="20.100000000000001" customHeight="1" x14ac:dyDescent="0.45"/>
    <row r="2339" ht="20.100000000000001" customHeight="1" x14ac:dyDescent="0.45"/>
    <row r="2340" ht="20.100000000000001" customHeight="1" x14ac:dyDescent="0.45"/>
    <row r="2341" ht="20.100000000000001" customHeight="1" x14ac:dyDescent="0.45"/>
    <row r="2342" ht="20.100000000000001" customHeight="1" x14ac:dyDescent="0.45"/>
    <row r="2343" ht="20.100000000000001" customHeight="1" x14ac:dyDescent="0.45"/>
    <row r="2344" ht="20.100000000000001" customHeight="1" x14ac:dyDescent="0.45"/>
    <row r="2345" ht="20.100000000000001" customHeight="1" x14ac:dyDescent="0.45"/>
    <row r="2346" ht="20.100000000000001" customHeight="1" x14ac:dyDescent="0.45"/>
    <row r="2347" ht="20.100000000000001" customHeight="1" x14ac:dyDescent="0.45"/>
    <row r="2348" ht="20.100000000000001" customHeight="1" x14ac:dyDescent="0.45"/>
    <row r="2349" ht="20.100000000000001" customHeight="1" x14ac:dyDescent="0.45"/>
    <row r="2350" ht="20.100000000000001" customHeight="1" x14ac:dyDescent="0.45"/>
    <row r="2351" ht="20.100000000000001" customHeight="1" x14ac:dyDescent="0.45"/>
    <row r="2352" ht="20.100000000000001" customHeight="1" x14ac:dyDescent="0.45"/>
    <row r="2353" ht="20.100000000000001" customHeight="1" x14ac:dyDescent="0.45"/>
    <row r="2354" ht="20.100000000000001" customHeight="1" x14ac:dyDescent="0.45"/>
    <row r="2355" ht="20.100000000000001" customHeight="1" x14ac:dyDescent="0.45"/>
    <row r="2356" ht="20.100000000000001" customHeight="1" x14ac:dyDescent="0.45"/>
    <row r="2357" ht="20.100000000000001" customHeight="1" x14ac:dyDescent="0.45"/>
    <row r="2358" ht="20.100000000000001" customHeight="1" x14ac:dyDescent="0.45"/>
    <row r="2359" ht="20.100000000000001" customHeight="1" x14ac:dyDescent="0.45"/>
    <row r="2360" ht="20.100000000000001" customHeight="1" x14ac:dyDescent="0.45"/>
    <row r="2361" ht="20.100000000000001" customHeight="1" x14ac:dyDescent="0.45"/>
    <row r="2362" ht="20.100000000000001" customHeight="1" x14ac:dyDescent="0.45"/>
    <row r="2363" ht="20.100000000000001" customHeight="1" x14ac:dyDescent="0.45"/>
    <row r="2364" ht="20.100000000000001" customHeight="1" x14ac:dyDescent="0.45"/>
    <row r="2365" ht="20.100000000000001" customHeight="1" x14ac:dyDescent="0.45"/>
    <row r="2366" ht="20.100000000000001" customHeight="1" x14ac:dyDescent="0.45"/>
    <row r="2367" ht="20.100000000000001" customHeight="1" x14ac:dyDescent="0.45"/>
    <row r="2368" ht="20.100000000000001" customHeight="1" x14ac:dyDescent="0.45"/>
    <row r="2369" spans="12:12" ht="20.100000000000001" customHeight="1" x14ac:dyDescent="0.45"/>
    <row r="2370" spans="12:12" ht="20.100000000000001" customHeight="1" x14ac:dyDescent="0.45"/>
    <row r="2371" spans="12:12" ht="20.100000000000001" customHeight="1" x14ac:dyDescent="0.45"/>
    <row r="2372" spans="12:12" ht="20.100000000000001" customHeight="1" x14ac:dyDescent="0.45"/>
    <row r="2373" spans="12:12" ht="20.100000000000001" customHeight="1" x14ac:dyDescent="0.45"/>
    <row r="2374" spans="12:12" ht="20.100000000000001" customHeight="1" x14ac:dyDescent="0.45"/>
    <row r="2375" spans="12:12" ht="20.100000000000001" customHeight="1" x14ac:dyDescent="0.45"/>
    <row r="2376" spans="12:12" ht="20.100000000000001" customHeight="1" x14ac:dyDescent="0.45"/>
    <row r="2377" spans="12:12" ht="20.100000000000001" customHeight="1" x14ac:dyDescent="0.45">
      <c r="L2377" s="2"/>
    </row>
    <row r="2378" spans="12:12" ht="20.100000000000001" customHeight="1" x14ac:dyDescent="0.45"/>
    <row r="2379" spans="12:12" ht="20.100000000000001" customHeight="1" x14ac:dyDescent="0.45"/>
    <row r="2380" spans="12:12" ht="20.100000000000001" customHeight="1" x14ac:dyDescent="0.45"/>
    <row r="2381" spans="12:12" ht="20.100000000000001" customHeight="1" x14ac:dyDescent="0.45"/>
    <row r="2382" spans="12:12" ht="20.100000000000001" customHeight="1" x14ac:dyDescent="0.45"/>
    <row r="2383" spans="12:12" ht="20.100000000000001" customHeight="1" x14ac:dyDescent="0.45"/>
    <row r="2384" spans="12:12" ht="20.100000000000001" customHeight="1" x14ac:dyDescent="0.45"/>
    <row r="2385" spans="11:11" ht="20.100000000000001" customHeight="1" x14ac:dyDescent="0.45"/>
    <row r="2386" spans="11:11" ht="20.100000000000001" customHeight="1" x14ac:dyDescent="0.45"/>
    <row r="2387" spans="11:11" ht="20.100000000000001" customHeight="1" x14ac:dyDescent="0.45"/>
    <row r="2388" spans="11:11" ht="20.100000000000001" customHeight="1" x14ac:dyDescent="0.45"/>
    <row r="2389" spans="11:11" ht="20.100000000000001" customHeight="1" x14ac:dyDescent="0.45"/>
    <row r="2390" spans="11:11" ht="20.100000000000001" customHeight="1" x14ac:dyDescent="0.45"/>
    <row r="2391" spans="11:11" ht="20.100000000000001" customHeight="1" x14ac:dyDescent="0.45"/>
    <row r="2392" spans="11:11" ht="20.100000000000001" customHeight="1" x14ac:dyDescent="0.45"/>
    <row r="2393" spans="11:11" ht="20.100000000000001" customHeight="1" x14ac:dyDescent="0.45"/>
    <row r="2394" spans="11:11" ht="20.100000000000001" customHeight="1" x14ac:dyDescent="0.45">
      <c r="K2394" s="2"/>
    </row>
    <row r="2395" spans="11:11" ht="20.100000000000001" customHeight="1" x14ac:dyDescent="0.45"/>
    <row r="2396" spans="11:11" ht="20.100000000000001" customHeight="1" x14ac:dyDescent="0.45"/>
    <row r="2397" spans="11:11" ht="20.100000000000001" customHeight="1" x14ac:dyDescent="0.45"/>
    <row r="2398" spans="11:11" ht="20.100000000000001" customHeight="1" x14ac:dyDescent="0.45"/>
    <row r="2399" spans="11:11" ht="20.100000000000001" customHeight="1" x14ac:dyDescent="0.45"/>
    <row r="2400" spans="11:11" ht="20.100000000000001" customHeight="1" x14ac:dyDescent="0.45"/>
    <row r="2401" ht="20.100000000000001" customHeight="1" x14ac:dyDescent="0.45"/>
    <row r="2402" ht="20.100000000000001" customHeight="1" x14ac:dyDescent="0.45"/>
    <row r="2403" ht="20.100000000000001" customHeight="1" x14ac:dyDescent="0.45"/>
    <row r="2404" ht="20.100000000000001" customHeight="1" x14ac:dyDescent="0.45"/>
    <row r="2405" ht="20.100000000000001" customHeight="1" x14ac:dyDescent="0.45"/>
    <row r="2406" ht="20.100000000000001" customHeight="1" x14ac:dyDescent="0.45"/>
    <row r="2407" ht="20.100000000000001" customHeight="1" x14ac:dyDescent="0.45"/>
    <row r="2408" ht="20.100000000000001" customHeight="1" x14ac:dyDescent="0.45"/>
    <row r="2409" ht="20.100000000000001" customHeight="1" x14ac:dyDescent="0.45"/>
    <row r="2410" ht="20.100000000000001" customHeight="1" x14ac:dyDescent="0.45"/>
    <row r="2411" ht="20.100000000000001" customHeight="1" x14ac:dyDescent="0.45"/>
    <row r="2412" ht="20.100000000000001" customHeight="1" x14ac:dyDescent="0.45"/>
    <row r="2413" ht="20.100000000000001" customHeight="1" x14ac:dyDescent="0.45"/>
    <row r="2414" ht="20.100000000000001" customHeight="1" x14ac:dyDescent="0.45"/>
    <row r="2415" ht="20.100000000000001" customHeight="1" x14ac:dyDescent="0.45"/>
    <row r="2416" ht="20.100000000000001" customHeight="1" x14ac:dyDescent="0.45"/>
    <row r="2417" spans="9:9" ht="20.100000000000001" customHeight="1" x14ac:dyDescent="0.45"/>
    <row r="2418" spans="9:9" ht="20.100000000000001" customHeight="1" x14ac:dyDescent="0.45"/>
    <row r="2419" spans="9:9" ht="20.100000000000001" customHeight="1" x14ac:dyDescent="0.45"/>
    <row r="2420" spans="9:9" ht="20.100000000000001" customHeight="1" x14ac:dyDescent="0.45"/>
    <row r="2421" spans="9:9" ht="20.100000000000001" customHeight="1" x14ac:dyDescent="0.45"/>
    <row r="2422" spans="9:9" ht="20.100000000000001" customHeight="1" x14ac:dyDescent="0.45"/>
    <row r="2423" spans="9:9" ht="20.100000000000001" customHeight="1" x14ac:dyDescent="0.45"/>
    <row r="2424" spans="9:9" ht="20.100000000000001" customHeight="1" x14ac:dyDescent="0.45">
      <c r="I2424" s="2">
        <v>104500000</v>
      </c>
    </row>
    <row r="2425" spans="9:9" ht="20.100000000000001" customHeight="1" x14ac:dyDescent="0.45">
      <c r="I2425" t="s">
        <v>149</v>
      </c>
    </row>
    <row r="2426" spans="9:9" ht="20.100000000000001" customHeight="1" x14ac:dyDescent="0.45"/>
    <row r="2427" spans="9:9" ht="20.100000000000001" customHeight="1" x14ac:dyDescent="0.45"/>
    <row r="2428" spans="9:9" ht="20.100000000000001" customHeight="1" x14ac:dyDescent="0.45"/>
    <row r="2429" spans="9:9" ht="20.100000000000001" customHeight="1" x14ac:dyDescent="0.45"/>
    <row r="2430" spans="9:9" ht="20.100000000000001" customHeight="1" x14ac:dyDescent="0.45"/>
    <row r="2431" spans="9:9" ht="20.100000000000001" customHeight="1" x14ac:dyDescent="0.45"/>
    <row r="2432" spans="9:9" ht="20.100000000000001" customHeight="1" x14ac:dyDescent="0.45"/>
    <row r="2433" ht="20.100000000000001" customHeight="1" x14ac:dyDescent="0.45"/>
    <row r="2434" ht="20.100000000000001" customHeight="1" x14ac:dyDescent="0.45"/>
    <row r="2435" ht="20.100000000000001" customHeight="1" x14ac:dyDescent="0.45"/>
    <row r="2436" ht="20.100000000000001" customHeight="1" x14ac:dyDescent="0.45"/>
    <row r="2437" ht="20.100000000000001" customHeight="1" x14ac:dyDescent="0.45"/>
    <row r="2438" ht="20.100000000000001" customHeight="1" x14ac:dyDescent="0.45"/>
    <row r="2439" ht="20.100000000000001" customHeight="1" x14ac:dyDescent="0.45"/>
    <row r="2440" ht="20.100000000000001" customHeight="1" x14ac:dyDescent="0.45"/>
    <row r="2441" ht="20.100000000000001" customHeight="1" x14ac:dyDescent="0.45"/>
    <row r="2442" ht="20.100000000000001" customHeight="1" x14ac:dyDescent="0.45"/>
    <row r="2443" ht="20.100000000000001" customHeight="1" x14ac:dyDescent="0.45"/>
    <row r="2444" ht="20.100000000000001" customHeight="1" x14ac:dyDescent="0.45"/>
    <row r="2445" ht="20.100000000000001" customHeight="1" x14ac:dyDescent="0.45"/>
    <row r="2446" ht="20.100000000000001" customHeight="1" x14ac:dyDescent="0.45"/>
    <row r="2447" ht="20.100000000000001" customHeight="1" x14ac:dyDescent="0.45"/>
    <row r="2448" ht="20.100000000000001" customHeight="1" x14ac:dyDescent="0.45"/>
    <row r="2449" ht="20.100000000000001" customHeight="1" x14ac:dyDescent="0.45"/>
    <row r="2450" ht="20.100000000000001" customHeight="1" x14ac:dyDescent="0.45"/>
    <row r="2451" ht="20.100000000000001" customHeight="1" x14ac:dyDescent="0.45"/>
    <row r="2452" ht="20.100000000000001" customHeight="1" x14ac:dyDescent="0.45"/>
    <row r="2453" ht="20.100000000000001" customHeight="1" x14ac:dyDescent="0.45"/>
    <row r="2454" ht="20.100000000000001" customHeight="1" x14ac:dyDescent="0.45"/>
    <row r="2455" ht="20.100000000000001" customHeight="1" x14ac:dyDescent="0.45"/>
    <row r="2456" ht="20.100000000000001" customHeight="1" x14ac:dyDescent="0.45"/>
    <row r="2457" ht="20.100000000000001" customHeight="1" x14ac:dyDescent="0.45"/>
    <row r="2458" ht="20.100000000000001" customHeight="1" x14ac:dyDescent="0.45"/>
    <row r="2459" ht="20.100000000000001" customHeight="1" x14ac:dyDescent="0.45"/>
    <row r="2460" ht="20.100000000000001" customHeight="1" x14ac:dyDescent="0.45"/>
    <row r="2461" ht="20.100000000000001" customHeight="1" x14ac:dyDescent="0.45"/>
    <row r="2462" ht="20.100000000000001" customHeight="1" x14ac:dyDescent="0.45"/>
    <row r="2463" ht="20.100000000000001" customHeight="1" x14ac:dyDescent="0.45"/>
    <row r="2464" ht="20.100000000000001" customHeight="1" x14ac:dyDescent="0.45"/>
    <row r="2465" spans="10:10" ht="20.100000000000001" customHeight="1" x14ac:dyDescent="0.45"/>
    <row r="2466" spans="10:10" ht="20.100000000000001" customHeight="1" x14ac:dyDescent="0.45"/>
    <row r="2467" spans="10:10" ht="20.100000000000001" customHeight="1" x14ac:dyDescent="0.45">
      <c r="J2467" s="2"/>
    </row>
    <row r="2468" spans="10:10" ht="20.100000000000001" customHeight="1" x14ac:dyDescent="0.45"/>
    <row r="2469" spans="10:10" ht="20.100000000000001" customHeight="1" x14ac:dyDescent="0.45"/>
    <row r="2470" spans="10:10" ht="20.100000000000001" customHeight="1" x14ac:dyDescent="0.45"/>
    <row r="2471" spans="10:10" ht="20.100000000000001" customHeight="1" x14ac:dyDescent="0.45"/>
    <row r="2472" spans="10:10" ht="20.100000000000001" customHeight="1" x14ac:dyDescent="0.45"/>
    <row r="2473" spans="10:10" ht="20.100000000000001" customHeight="1" x14ac:dyDescent="0.45"/>
    <row r="2474" spans="10:10" ht="20.100000000000001" customHeight="1" x14ac:dyDescent="0.45"/>
    <row r="2475" spans="10:10" ht="20.100000000000001" customHeight="1" x14ac:dyDescent="0.45"/>
    <row r="2476" spans="10:10" ht="20.100000000000001" customHeight="1" x14ac:dyDescent="0.45"/>
    <row r="2477" spans="10:10" ht="20.100000000000001" customHeight="1" x14ac:dyDescent="0.45"/>
    <row r="2478" spans="10:10" ht="20.100000000000001" customHeight="1" x14ac:dyDescent="0.45"/>
    <row r="2479" spans="10:10" ht="20.100000000000001" customHeight="1" x14ac:dyDescent="0.45"/>
    <row r="2480" spans="10:10" ht="20.100000000000001" customHeight="1" x14ac:dyDescent="0.45"/>
    <row r="2481" ht="20.100000000000001" customHeight="1" x14ac:dyDescent="0.45"/>
    <row r="2482" ht="20.100000000000001" customHeight="1" x14ac:dyDescent="0.45"/>
    <row r="2483" ht="20.100000000000001" customHeight="1" x14ac:dyDescent="0.45"/>
    <row r="2484" ht="20.100000000000001" customHeight="1" x14ac:dyDescent="0.45"/>
    <row r="2485" ht="20.100000000000001" customHeight="1" x14ac:dyDescent="0.45"/>
    <row r="2486" ht="20.100000000000001" customHeight="1" x14ac:dyDescent="0.45"/>
    <row r="2487" ht="20.100000000000001" customHeight="1" x14ac:dyDescent="0.45"/>
    <row r="2488" ht="20.100000000000001" customHeight="1" x14ac:dyDescent="0.45"/>
    <row r="2489" ht="20.100000000000001" customHeight="1" x14ac:dyDescent="0.45"/>
    <row r="2490" ht="20.100000000000001" customHeight="1" x14ac:dyDescent="0.45"/>
    <row r="2491" ht="20.100000000000001" customHeight="1" x14ac:dyDescent="0.45"/>
    <row r="2492" ht="20.100000000000001" customHeight="1" x14ac:dyDescent="0.45"/>
    <row r="2493" ht="20.100000000000001" customHeight="1" x14ac:dyDescent="0.45"/>
    <row r="2494" ht="20.100000000000001" customHeight="1" x14ac:dyDescent="0.45"/>
    <row r="2495" ht="20.100000000000001" customHeight="1" x14ac:dyDescent="0.45"/>
    <row r="2496" ht="20.100000000000001" customHeight="1" x14ac:dyDescent="0.45"/>
    <row r="2497" ht="20.100000000000001" customHeight="1" x14ac:dyDescent="0.45"/>
    <row r="2498" ht="20.100000000000001" customHeight="1" x14ac:dyDescent="0.45"/>
    <row r="2499" ht="20.100000000000001" customHeight="1" x14ac:dyDescent="0.45"/>
    <row r="2500" ht="20.100000000000001" customHeight="1" x14ac:dyDescent="0.45"/>
    <row r="2501" ht="20.100000000000001" customHeight="1" x14ac:dyDescent="0.45"/>
    <row r="2502" ht="20.100000000000001" customHeight="1" x14ac:dyDescent="0.45"/>
    <row r="2503" ht="20.100000000000001" customHeight="1" x14ac:dyDescent="0.45"/>
    <row r="2504" ht="20.100000000000001" customHeight="1" x14ac:dyDescent="0.45"/>
    <row r="2505" ht="20.100000000000001" customHeight="1" x14ac:dyDescent="0.45"/>
    <row r="2506" ht="20.100000000000001" customHeight="1" x14ac:dyDescent="0.45"/>
    <row r="2507" ht="20.100000000000001" customHeight="1" x14ac:dyDescent="0.45"/>
    <row r="2508" ht="20.100000000000001" customHeight="1" x14ac:dyDescent="0.45"/>
    <row r="2509" ht="20.100000000000001" customHeight="1" x14ac:dyDescent="0.45"/>
    <row r="2510" ht="20.100000000000001" customHeight="1" x14ac:dyDescent="0.45"/>
    <row r="2511" ht="20.100000000000001" customHeight="1" x14ac:dyDescent="0.45"/>
    <row r="2512" ht="20.100000000000001" customHeight="1" x14ac:dyDescent="0.45"/>
    <row r="2513" ht="20.100000000000001" customHeight="1" x14ac:dyDescent="0.45"/>
    <row r="2514" ht="20.100000000000001" customHeight="1" x14ac:dyDescent="0.45"/>
    <row r="2515" ht="20.100000000000001" customHeight="1" x14ac:dyDescent="0.45"/>
    <row r="2516" ht="20.100000000000001" customHeight="1" x14ac:dyDescent="0.45"/>
    <row r="2517" ht="20.100000000000001" customHeight="1" x14ac:dyDescent="0.45"/>
    <row r="2518" ht="20.100000000000001" customHeight="1" x14ac:dyDescent="0.45"/>
    <row r="2519" ht="20.100000000000001" customHeight="1" x14ac:dyDescent="0.45"/>
    <row r="2520" ht="20.100000000000001" customHeight="1" x14ac:dyDescent="0.45"/>
    <row r="2521" ht="20.100000000000001" customHeight="1" x14ac:dyDescent="0.45"/>
    <row r="2522" ht="20.100000000000001" customHeight="1" x14ac:dyDescent="0.45"/>
    <row r="2523" ht="20.100000000000001" customHeight="1" x14ac:dyDescent="0.45"/>
    <row r="2524" ht="20.100000000000001" customHeight="1" x14ac:dyDescent="0.45"/>
    <row r="2525" ht="20.100000000000001" customHeight="1" x14ac:dyDescent="0.45"/>
    <row r="2526" ht="20.100000000000001" customHeight="1" x14ac:dyDescent="0.45"/>
    <row r="2527" ht="20.100000000000001" customHeight="1" x14ac:dyDescent="0.45"/>
    <row r="2528" ht="20.100000000000001" customHeight="1" x14ac:dyDescent="0.45"/>
    <row r="2529" ht="20.100000000000001" customHeight="1" x14ac:dyDescent="0.45"/>
    <row r="2530" ht="20.100000000000001" customHeight="1" x14ac:dyDescent="0.45"/>
    <row r="2531" ht="20.100000000000001" customHeight="1" x14ac:dyDescent="0.45"/>
    <row r="2532" ht="20.100000000000001" customHeight="1" x14ac:dyDescent="0.45"/>
    <row r="2533" ht="20.100000000000001" customHeight="1" x14ac:dyDescent="0.45"/>
    <row r="2534" ht="20.100000000000001" customHeight="1" x14ac:dyDescent="0.45"/>
    <row r="2535" ht="20.100000000000001" customHeight="1" x14ac:dyDescent="0.45"/>
    <row r="2536" ht="20.100000000000001" customHeight="1" x14ac:dyDescent="0.45"/>
    <row r="2537" ht="20.100000000000001" customHeight="1" x14ac:dyDescent="0.45"/>
    <row r="2538" ht="20.100000000000001" customHeight="1" x14ac:dyDescent="0.45"/>
    <row r="2539" ht="20.100000000000001" customHeight="1" x14ac:dyDescent="0.45"/>
    <row r="2540" ht="20.100000000000001" customHeight="1" x14ac:dyDescent="0.45"/>
    <row r="2541" ht="20.100000000000001" customHeight="1" x14ac:dyDescent="0.45"/>
    <row r="2542" ht="20.100000000000001" customHeight="1" x14ac:dyDescent="0.45"/>
    <row r="2543" ht="20.100000000000001" customHeight="1" x14ac:dyDescent="0.45"/>
    <row r="2544" ht="20.100000000000001" customHeight="1" x14ac:dyDescent="0.45"/>
    <row r="2545" spans="10:10" ht="20.100000000000001" customHeight="1" x14ac:dyDescent="0.45"/>
    <row r="2546" spans="10:10" ht="20.100000000000001" customHeight="1" x14ac:dyDescent="0.45"/>
    <row r="2547" spans="10:10" ht="20.100000000000001" customHeight="1" x14ac:dyDescent="0.45"/>
    <row r="2548" spans="10:10" ht="20.100000000000001" customHeight="1" x14ac:dyDescent="0.45"/>
    <row r="2549" spans="10:10" ht="20.100000000000001" customHeight="1" x14ac:dyDescent="0.45"/>
    <row r="2550" spans="10:10" ht="20.100000000000001" customHeight="1" x14ac:dyDescent="0.45">
      <c r="J2550" s="8" t="e">
        <f>SUM(#REF!)</f>
        <v>#REF!</v>
      </c>
    </row>
    <row r="2551" spans="10:10" ht="20.100000000000001" customHeight="1" x14ac:dyDescent="0.45"/>
    <row r="2552" spans="10:10" ht="20.100000000000001" customHeight="1" x14ac:dyDescent="0.45"/>
    <row r="2553" spans="10:10" ht="20.100000000000001" customHeight="1" x14ac:dyDescent="0.45"/>
    <row r="2554" spans="10:10" ht="20.100000000000001" customHeight="1" x14ac:dyDescent="0.45"/>
    <row r="2555" spans="10:10" ht="20.100000000000001" customHeight="1" x14ac:dyDescent="0.45"/>
    <row r="2556" spans="10:10" ht="20.100000000000001" customHeight="1" x14ac:dyDescent="0.45"/>
    <row r="2557" spans="10:10" ht="20.100000000000001" customHeight="1" x14ac:dyDescent="0.45"/>
    <row r="2558" spans="10:10" ht="20.100000000000001" customHeight="1" x14ac:dyDescent="0.45"/>
    <row r="2559" spans="10:10" ht="20.100000000000001" customHeight="1" x14ac:dyDescent="0.45"/>
    <row r="2560" spans="10:10" ht="20.100000000000001" customHeight="1" x14ac:dyDescent="0.45"/>
    <row r="2561" ht="20.100000000000001" customHeight="1" x14ac:dyDescent="0.45"/>
    <row r="2562" ht="20.100000000000001" customHeight="1" x14ac:dyDescent="0.45"/>
    <row r="2563" ht="20.100000000000001" customHeight="1" x14ac:dyDescent="0.45"/>
    <row r="2564" ht="20.100000000000001" customHeight="1" x14ac:dyDescent="0.45"/>
    <row r="2565" ht="20.100000000000001" customHeight="1" x14ac:dyDescent="0.45"/>
    <row r="2566" ht="20.100000000000001" customHeight="1" x14ac:dyDescent="0.45"/>
    <row r="2567" ht="20.100000000000001" customHeight="1" x14ac:dyDescent="0.45"/>
    <row r="2568" ht="20.100000000000001" customHeight="1" x14ac:dyDescent="0.45"/>
    <row r="2569" ht="20.100000000000001" customHeight="1" x14ac:dyDescent="0.45"/>
    <row r="2570" ht="20.100000000000001" customHeight="1" x14ac:dyDescent="0.45"/>
    <row r="2571" ht="20.100000000000001" customHeight="1" x14ac:dyDescent="0.45"/>
    <row r="2572" ht="20.100000000000001" customHeight="1" x14ac:dyDescent="0.45"/>
    <row r="2573" ht="20.100000000000001" customHeight="1" x14ac:dyDescent="0.45"/>
    <row r="2574" ht="20.100000000000001" customHeight="1" x14ac:dyDescent="0.45"/>
    <row r="2575" ht="20.100000000000001" customHeight="1" x14ac:dyDescent="0.45"/>
    <row r="2576" ht="20.100000000000001" customHeight="1" x14ac:dyDescent="0.45"/>
    <row r="2577" ht="20.100000000000001" customHeight="1" x14ac:dyDescent="0.45"/>
    <row r="2578" ht="20.100000000000001" customHeight="1" x14ac:dyDescent="0.45"/>
    <row r="2579" ht="20.100000000000001" customHeight="1" x14ac:dyDescent="0.45"/>
    <row r="2580" ht="20.100000000000001" customHeight="1" x14ac:dyDescent="0.45"/>
    <row r="2581" ht="20.100000000000001" customHeight="1" x14ac:dyDescent="0.45"/>
    <row r="2582" ht="20.100000000000001" customHeight="1" x14ac:dyDescent="0.45"/>
    <row r="2583" ht="20.100000000000001" customHeight="1" x14ac:dyDescent="0.45"/>
    <row r="2584" ht="20.100000000000001" customHeight="1" x14ac:dyDescent="0.45"/>
    <row r="2585" ht="20.100000000000001" customHeight="1" x14ac:dyDescent="0.45"/>
    <row r="2586" ht="20.100000000000001" customHeight="1" x14ac:dyDescent="0.45"/>
    <row r="2587" ht="20.100000000000001" customHeight="1" x14ac:dyDescent="0.45"/>
    <row r="2588" ht="20.100000000000001" customHeight="1" x14ac:dyDescent="0.45"/>
    <row r="2589" ht="20.100000000000001" customHeight="1" x14ac:dyDescent="0.45"/>
    <row r="2590" ht="20.100000000000001" customHeight="1" x14ac:dyDescent="0.45"/>
    <row r="2591" ht="20.100000000000001" customHeight="1" x14ac:dyDescent="0.45"/>
    <row r="2592" ht="20.100000000000001" customHeight="1" x14ac:dyDescent="0.45"/>
    <row r="2593" spans="12:12" ht="20.100000000000001" customHeight="1" x14ac:dyDescent="0.45"/>
    <row r="2594" spans="12:12" ht="20.100000000000001" customHeight="1" x14ac:dyDescent="0.45"/>
    <row r="2595" spans="12:12" ht="20.100000000000001" customHeight="1" x14ac:dyDescent="0.45"/>
    <row r="2596" spans="12:12" ht="20.100000000000001" customHeight="1" x14ac:dyDescent="0.45"/>
    <row r="2597" spans="12:12" ht="20.100000000000001" customHeight="1" x14ac:dyDescent="0.45"/>
    <row r="2598" spans="12:12" ht="20.100000000000001" customHeight="1" x14ac:dyDescent="0.45"/>
    <row r="2599" spans="12:12" ht="20.100000000000001" customHeight="1" x14ac:dyDescent="0.45"/>
    <row r="2600" spans="12:12" ht="20.100000000000001" customHeight="1" x14ac:dyDescent="0.45"/>
    <row r="2601" spans="12:12" ht="20.100000000000001" customHeight="1" x14ac:dyDescent="0.45"/>
    <row r="2602" spans="12:12" ht="20.100000000000001" customHeight="1" x14ac:dyDescent="0.45"/>
    <row r="2603" spans="12:12" ht="20.100000000000001" customHeight="1" x14ac:dyDescent="0.45"/>
    <row r="2604" spans="12:12" ht="20.100000000000001" customHeight="1" x14ac:dyDescent="0.45"/>
    <row r="2605" spans="12:12" ht="20.100000000000001" customHeight="1" x14ac:dyDescent="0.45"/>
    <row r="2606" spans="12:12" ht="20.100000000000001" customHeight="1" x14ac:dyDescent="0.45"/>
    <row r="2607" spans="12:12" ht="20.100000000000001" customHeight="1" x14ac:dyDescent="0.45">
      <c r="L2607" s="2">
        <f>833000*5</f>
        <v>4165000</v>
      </c>
    </row>
    <row r="2608" spans="12:12" ht="20.100000000000001" customHeight="1" x14ac:dyDescent="0.45"/>
    <row r="2609" ht="20.100000000000001" customHeight="1" x14ac:dyDescent="0.45"/>
    <row r="2610" ht="20.100000000000001" customHeight="1" x14ac:dyDescent="0.45"/>
    <row r="2611" ht="20.100000000000001" customHeight="1" x14ac:dyDescent="0.45"/>
    <row r="2612" ht="20.100000000000001" customHeight="1" x14ac:dyDescent="0.45"/>
    <row r="2613" ht="20.100000000000001" customHeight="1" x14ac:dyDescent="0.45"/>
    <row r="2614" ht="20.100000000000001" customHeight="1" x14ac:dyDescent="0.45"/>
    <row r="2615" ht="20.100000000000001" customHeight="1" x14ac:dyDescent="0.45"/>
    <row r="2616" ht="20.100000000000001" customHeight="1" x14ac:dyDescent="0.45"/>
    <row r="2617" ht="20.100000000000001" customHeight="1" x14ac:dyDescent="0.45"/>
    <row r="2618" ht="20.100000000000001" customHeight="1" x14ac:dyDescent="0.45"/>
    <row r="2619" ht="20.100000000000001" customHeight="1" x14ac:dyDescent="0.45"/>
    <row r="2620" ht="20.100000000000001" customHeight="1" x14ac:dyDescent="0.45"/>
    <row r="2621" ht="20.100000000000001" customHeight="1" x14ac:dyDescent="0.45"/>
    <row r="2622" ht="20.100000000000001" customHeight="1" x14ac:dyDescent="0.45"/>
    <row r="2623" ht="20.100000000000001" customHeight="1" x14ac:dyDescent="0.45"/>
    <row r="2624" ht="20.100000000000001" customHeight="1" x14ac:dyDescent="0.45"/>
    <row r="2625" ht="20.100000000000001" customHeight="1" x14ac:dyDescent="0.45"/>
    <row r="2626" ht="20.100000000000001" customHeight="1" x14ac:dyDescent="0.45"/>
    <row r="2627" ht="20.100000000000001" customHeight="1" x14ac:dyDescent="0.45"/>
    <row r="2628" ht="20.100000000000001" customHeight="1" x14ac:dyDescent="0.45"/>
    <row r="2629" ht="20.100000000000001" customHeight="1" x14ac:dyDescent="0.45"/>
    <row r="2630" ht="20.100000000000001" customHeight="1" x14ac:dyDescent="0.45"/>
    <row r="2631" ht="20.100000000000001" customHeight="1" x14ac:dyDescent="0.45"/>
    <row r="2632" ht="20.100000000000001" customHeight="1" x14ac:dyDescent="0.45"/>
    <row r="2633" ht="20.100000000000001" customHeight="1" x14ac:dyDescent="0.45"/>
    <row r="2634" ht="20.100000000000001" customHeight="1" x14ac:dyDescent="0.45"/>
    <row r="2635" ht="20.100000000000001" customHeight="1" x14ac:dyDescent="0.45"/>
    <row r="2636" ht="20.100000000000001" customHeight="1" x14ac:dyDescent="0.45"/>
    <row r="2637" ht="20.100000000000001" customHeight="1" x14ac:dyDescent="0.45"/>
    <row r="2638" ht="20.100000000000001" customHeight="1" x14ac:dyDescent="0.45"/>
    <row r="2639" ht="20.100000000000001" customHeight="1" x14ac:dyDescent="0.45"/>
    <row r="2640" ht="20.100000000000001" customHeight="1" x14ac:dyDescent="0.45"/>
    <row r="2641" ht="20.100000000000001" customHeight="1" x14ac:dyDescent="0.45"/>
    <row r="2642" ht="20.100000000000001" customHeight="1" x14ac:dyDescent="0.45"/>
    <row r="2643" ht="20.100000000000001" customHeight="1" x14ac:dyDescent="0.45"/>
    <row r="2644" ht="20.100000000000001" customHeight="1" x14ac:dyDescent="0.45"/>
    <row r="2645" ht="20.100000000000001" customHeight="1" x14ac:dyDescent="0.45"/>
    <row r="2646" ht="20.100000000000001" customHeight="1" x14ac:dyDescent="0.45"/>
    <row r="2647" ht="20.100000000000001" customHeight="1" x14ac:dyDescent="0.45"/>
    <row r="2648" ht="20.100000000000001" customHeight="1" x14ac:dyDescent="0.45"/>
    <row r="2649" ht="20.100000000000001" customHeight="1" x14ac:dyDescent="0.45"/>
    <row r="2650" ht="20.100000000000001" customHeight="1" x14ac:dyDescent="0.45"/>
    <row r="2651" ht="20.100000000000001" customHeight="1" x14ac:dyDescent="0.45"/>
    <row r="2652" ht="20.100000000000001" customHeight="1" x14ac:dyDescent="0.45"/>
    <row r="2653" ht="20.100000000000001" customHeight="1" x14ac:dyDescent="0.45"/>
    <row r="2654" ht="20.100000000000001" customHeight="1" x14ac:dyDescent="0.45"/>
    <row r="2655" ht="20.100000000000001" customHeight="1" x14ac:dyDescent="0.45"/>
    <row r="2656" ht="20.100000000000001" customHeight="1" x14ac:dyDescent="0.45"/>
    <row r="2657" spans="9:9" ht="20.100000000000001" customHeight="1" x14ac:dyDescent="0.45"/>
    <row r="2658" spans="9:9" ht="20.100000000000001" customHeight="1" x14ac:dyDescent="0.45"/>
    <row r="2659" spans="9:9" ht="20.100000000000001" customHeight="1" x14ac:dyDescent="0.45">
      <c r="I2659" s="2">
        <v>114000000</v>
      </c>
    </row>
    <row r="2660" spans="9:9" ht="20.100000000000001" customHeight="1" x14ac:dyDescent="0.45">
      <c r="I2660" t="s">
        <v>149</v>
      </c>
    </row>
    <row r="2661" spans="9:9" ht="20.100000000000001" customHeight="1" x14ac:dyDescent="0.45"/>
    <row r="2662" spans="9:9" ht="20.100000000000001" customHeight="1" x14ac:dyDescent="0.45"/>
    <row r="2663" spans="9:9" ht="20.100000000000001" customHeight="1" x14ac:dyDescent="0.45"/>
    <row r="2664" spans="9:9" ht="20.100000000000001" customHeight="1" x14ac:dyDescent="0.45"/>
    <row r="2665" spans="9:9" ht="20.100000000000001" customHeight="1" x14ac:dyDescent="0.45"/>
    <row r="2666" spans="9:9" ht="20.100000000000001" customHeight="1" x14ac:dyDescent="0.45"/>
    <row r="2667" spans="9:9" ht="20.100000000000001" customHeight="1" x14ac:dyDescent="0.45"/>
    <row r="2668" spans="9:9" ht="20.100000000000001" customHeight="1" x14ac:dyDescent="0.45"/>
    <row r="2669" spans="9:9" ht="20.100000000000001" customHeight="1" x14ac:dyDescent="0.45"/>
    <row r="2670" spans="9:9" ht="20.100000000000001" customHeight="1" x14ac:dyDescent="0.45"/>
    <row r="2671" spans="9:9" ht="20.100000000000001" customHeight="1" x14ac:dyDescent="0.45"/>
    <row r="2672" spans="9:9" ht="20.100000000000001" customHeight="1" x14ac:dyDescent="0.45"/>
    <row r="2673" ht="20.100000000000001" customHeight="1" x14ac:dyDescent="0.45"/>
    <row r="2674" ht="20.100000000000001" customHeight="1" x14ac:dyDescent="0.45"/>
    <row r="2675" ht="20.100000000000001" customHeight="1" x14ac:dyDescent="0.45"/>
    <row r="2676" ht="20.100000000000001" customHeight="1" x14ac:dyDescent="0.45"/>
    <row r="2677" ht="20.100000000000001" customHeight="1" x14ac:dyDescent="0.45"/>
    <row r="2678" ht="20.100000000000001" customHeight="1" x14ac:dyDescent="0.45"/>
    <row r="2679" ht="20.100000000000001" customHeight="1" x14ac:dyDescent="0.45"/>
    <row r="2680" ht="20.100000000000001" customHeight="1" x14ac:dyDescent="0.45"/>
    <row r="2681" ht="20.100000000000001" customHeight="1" x14ac:dyDescent="0.45"/>
    <row r="2682" ht="20.100000000000001" customHeight="1" x14ac:dyDescent="0.45"/>
    <row r="2683" ht="20.100000000000001" customHeight="1" x14ac:dyDescent="0.45"/>
    <row r="2684" ht="20.100000000000001" customHeight="1" x14ac:dyDescent="0.45"/>
    <row r="2685" ht="20.100000000000001" customHeight="1" x14ac:dyDescent="0.45"/>
    <row r="2686" ht="20.100000000000001" customHeight="1" x14ac:dyDescent="0.45"/>
    <row r="2687" ht="20.100000000000001" customHeight="1" x14ac:dyDescent="0.45"/>
    <row r="2688" ht="20.100000000000001" customHeight="1" x14ac:dyDescent="0.45"/>
    <row r="2689" spans="10:10" ht="20.100000000000001" customHeight="1" x14ac:dyDescent="0.45"/>
    <row r="2690" spans="10:10" ht="20.100000000000001" customHeight="1" x14ac:dyDescent="0.45"/>
    <row r="2691" spans="10:10" ht="20.100000000000001" customHeight="1" x14ac:dyDescent="0.45"/>
    <row r="2692" spans="10:10" ht="20.100000000000001" customHeight="1" x14ac:dyDescent="0.45"/>
    <row r="2693" spans="10:10" ht="20.100000000000001" customHeight="1" x14ac:dyDescent="0.45"/>
    <row r="2694" spans="10:10" ht="20.100000000000001" customHeight="1" x14ac:dyDescent="0.45"/>
    <row r="2695" spans="10:10" ht="20.100000000000001" customHeight="1" x14ac:dyDescent="0.45"/>
    <row r="2696" spans="10:10" ht="20.100000000000001" customHeight="1" x14ac:dyDescent="0.45"/>
    <row r="2697" spans="10:10" ht="20.100000000000001" customHeight="1" x14ac:dyDescent="0.45"/>
    <row r="2698" spans="10:10" ht="20.100000000000001" customHeight="1" x14ac:dyDescent="0.45"/>
    <row r="2699" spans="10:10" ht="20.100000000000001" customHeight="1" x14ac:dyDescent="0.45"/>
    <row r="2700" spans="10:10" ht="20.100000000000001" customHeight="1" x14ac:dyDescent="0.45">
      <c r="J2700" s="8" t="e">
        <f>SUM(#REF!)</f>
        <v>#REF!</v>
      </c>
    </row>
    <row r="2701" spans="10:10" ht="20.100000000000001" customHeight="1" x14ac:dyDescent="0.45"/>
    <row r="2702" spans="10:10" ht="20.100000000000001" customHeight="1" x14ac:dyDescent="0.45"/>
    <row r="2703" spans="10:10" ht="20.100000000000001" customHeight="1" x14ac:dyDescent="0.45"/>
    <row r="2704" spans="10:10" ht="20.100000000000001" customHeight="1" x14ac:dyDescent="0.45"/>
    <row r="2705" ht="20.100000000000001" customHeight="1" x14ac:dyDescent="0.45"/>
    <row r="2706" ht="20.100000000000001" customHeight="1" x14ac:dyDescent="0.45"/>
    <row r="2707" ht="20.100000000000001" customHeight="1" x14ac:dyDescent="0.45"/>
    <row r="2708" ht="20.100000000000001" customHeight="1" x14ac:dyDescent="0.45"/>
    <row r="2709" ht="20.100000000000001" customHeight="1" x14ac:dyDescent="0.45"/>
    <row r="2710" ht="20.100000000000001" customHeight="1" x14ac:dyDescent="0.45"/>
    <row r="2711" ht="20.100000000000001" customHeight="1" x14ac:dyDescent="0.45"/>
    <row r="2712" ht="20.100000000000001" customHeight="1" x14ac:dyDescent="0.45"/>
    <row r="2713" ht="20.100000000000001" customHeight="1" x14ac:dyDescent="0.45"/>
    <row r="2714" ht="20.100000000000001" customHeight="1" x14ac:dyDescent="0.45"/>
    <row r="2715" ht="20.100000000000001" customHeight="1" x14ac:dyDescent="0.45"/>
    <row r="2716" ht="20.100000000000001" customHeight="1" x14ac:dyDescent="0.45"/>
    <row r="2717" ht="20.100000000000001" customHeight="1" x14ac:dyDescent="0.45"/>
    <row r="2718" ht="20.100000000000001" customHeight="1" x14ac:dyDescent="0.45"/>
    <row r="2719" ht="20.100000000000001" customHeight="1" x14ac:dyDescent="0.45"/>
    <row r="2720" ht="20.100000000000001" customHeight="1" x14ac:dyDescent="0.45"/>
    <row r="2721" ht="20.100000000000001" customHeight="1" x14ac:dyDescent="0.45"/>
    <row r="2722" ht="20.100000000000001" customHeight="1" x14ac:dyDescent="0.45"/>
    <row r="2723" ht="20.100000000000001" customHeight="1" x14ac:dyDescent="0.45"/>
    <row r="2724" ht="20.100000000000001" customHeight="1" x14ac:dyDescent="0.45"/>
    <row r="2725" ht="20.100000000000001" customHeight="1" x14ac:dyDescent="0.45"/>
    <row r="2726" ht="20.100000000000001" customHeight="1" x14ac:dyDescent="0.45"/>
    <row r="2727" ht="20.100000000000001" customHeight="1" x14ac:dyDescent="0.45"/>
    <row r="2728" ht="20.100000000000001" customHeight="1" x14ac:dyDescent="0.45"/>
    <row r="2729" ht="20.100000000000001" customHeight="1" x14ac:dyDescent="0.45"/>
    <row r="2730" ht="20.100000000000001" customHeight="1" x14ac:dyDescent="0.45"/>
    <row r="2731" ht="20.100000000000001" customHeight="1" x14ac:dyDescent="0.45"/>
    <row r="2732" ht="20.100000000000001" customHeight="1" x14ac:dyDescent="0.45"/>
    <row r="2733" ht="20.100000000000001" customHeight="1" x14ac:dyDescent="0.45"/>
    <row r="2734" ht="20.100000000000001" customHeight="1" x14ac:dyDescent="0.45"/>
    <row r="2735" ht="20.100000000000001" customHeight="1" x14ac:dyDescent="0.45"/>
    <row r="2736" ht="20.100000000000001" customHeight="1" x14ac:dyDescent="0.45"/>
    <row r="2737" ht="20.100000000000001" customHeight="1" x14ac:dyDescent="0.45"/>
    <row r="2738" ht="20.100000000000001" customHeight="1" x14ac:dyDescent="0.45"/>
    <row r="2739" ht="20.100000000000001" customHeight="1" x14ac:dyDescent="0.45"/>
    <row r="2740" ht="20.100000000000001" customHeight="1" x14ac:dyDescent="0.45"/>
    <row r="2741" ht="20.100000000000001" customHeight="1" x14ac:dyDescent="0.45"/>
    <row r="2742" ht="20.100000000000001" customHeight="1" x14ac:dyDescent="0.45"/>
    <row r="2743" ht="20.100000000000001" customHeight="1" x14ac:dyDescent="0.45"/>
    <row r="2744" ht="20.100000000000001" customHeight="1" x14ac:dyDescent="0.45"/>
    <row r="2745" ht="20.100000000000001" customHeight="1" x14ac:dyDescent="0.45"/>
    <row r="2746" ht="20.100000000000001" customHeight="1" x14ac:dyDescent="0.45"/>
    <row r="2747" ht="20.100000000000001" customHeight="1" x14ac:dyDescent="0.45"/>
    <row r="2748" ht="20.100000000000001" customHeight="1" x14ac:dyDescent="0.45"/>
    <row r="2749" ht="20.100000000000001" customHeight="1" x14ac:dyDescent="0.45"/>
    <row r="2750" ht="20.100000000000001" customHeight="1" x14ac:dyDescent="0.45"/>
    <row r="2751" ht="20.100000000000001" customHeight="1" x14ac:dyDescent="0.45"/>
    <row r="2752" ht="20.100000000000001" customHeight="1" x14ac:dyDescent="0.45"/>
    <row r="2753" ht="20.100000000000001" customHeight="1" x14ac:dyDescent="0.45"/>
    <row r="2754" ht="20.100000000000001" customHeight="1" x14ac:dyDescent="0.45"/>
    <row r="2755" ht="20.100000000000001" customHeight="1" x14ac:dyDescent="0.45"/>
    <row r="2756" ht="20.100000000000001" customHeight="1" x14ac:dyDescent="0.45"/>
    <row r="2757" ht="20.100000000000001" customHeight="1" x14ac:dyDescent="0.45"/>
    <row r="2758" ht="20.100000000000001" customHeight="1" x14ac:dyDescent="0.45"/>
    <row r="2759" ht="20.100000000000001" customHeight="1" x14ac:dyDescent="0.45"/>
    <row r="2760" ht="20.100000000000001" customHeight="1" x14ac:dyDescent="0.45"/>
    <row r="2761" ht="20.100000000000001" customHeight="1" x14ac:dyDescent="0.45"/>
    <row r="2762" ht="20.100000000000001" customHeight="1" x14ac:dyDescent="0.45"/>
    <row r="2763" ht="20.100000000000001" customHeight="1" x14ac:dyDescent="0.45"/>
    <row r="2764" ht="20.100000000000001" customHeight="1" x14ac:dyDescent="0.45"/>
    <row r="2765" ht="20.100000000000001" customHeight="1" x14ac:dyDescent="0.45"/>
    <row r="2766" ht="20.100000000000001" customHeight="1" x14ac:dyDescent="0.45"/>
    <row r="2767" ht="20.100000000000001" customHeight="1" x14ac:dyDescent="0.45"/>
    <row r="2768" ht="20.100000000000001" customHeight="1" x14ac:dyDescent="0.45"/>
    <row r="2769" ht="20.100000000000001" customHeight="1" x14ac:dyDescent="0.45"/>
    <row r="2770" ht="20.100000000000001" customHeight="1" x14ac:dyDescent="0.45"/>
    <row r="2771" ht="20.100000000000001" customHeight="1" x14ac:dyDescent="0.45"/>
    <row r="2772" ht="20.100000000000001" customHeight="1" x14ac:dyDescent="0.45"/>
    <row r="2773" ht="20.100000000000001" customHeight="1" x14ac:dyDescent="0.45"/>
    <row r="2774" ht="20.100000000000001" customHeight="1" x14ac:dyDescent="0.45"/>
    <row r="2775" ht="20.100000000000001" customHeight="1" x14ac:dyDescent="0.45"/>
    <row r="2776" ht="20.100000000000001" customHeight="1" x14ac:dyDescent="0.45"/>
    <row r="2777" ht="20.100000000000001" customHeight="1" x14ac:dyDescent="0.45"/>
    <row r="2778" ht="20.100000000000001" customHeight="1" x14ac:dyDescent="0.45"/>
    <row r="2779" ht="20.100000000000001" customHeight="1" x14ac:dyDescent="0.45"/>
    <row r="2780" ht="20.100000000000001" customHeight="1" x14ac:dyDescent="0.45"/>
    <row r="2781" ht="20.100000000000001" customHeight="1" x14ac:dyDescent="0.45"/>
    <row r="2782" ht="20.100000000000001" customHeight="1" x14ac:dyDescent="0.45"/>
    <row r="2783" ht="20.100000000000001" customHeight="1" x14ac:dyDescent="0.45"/>
    <row r="2784" ht="20.100000000000001" customHeight="1" x14ac:dyDescent="0.45"/>
    <row r="2785" ht="20.100000000000001" customHeight="1" x14ac:dyDescent="0.45"/>
    <row r="2786" ht="20.100000000000001" customHeight="1" x14ac:dyDescent="0.45"/>
    <row r="2787" ht="20.100000000000001" customHeight="1" x14ac:dyDescent="0.45"/>
    <row r="2788" ht="20.100000000000001" customHeight="1" x14ac:dyDescent="0.45"/>
    <row r="2789" ht="20.100000000000001" customHeight="1" x14ac:dyDescent="0.45"/>
    <row r="2790" ht="20.100000000000001" customHeight="1" x14ac:dyDescent="0.45"/>
    <row r="2791" ht="20.100000000000001" customHeight="1" x14ac:dyDescent="0.45"/>
    <row r="2792" ht="20.100000000000001" customHeight="1" x14ac:dyDescent="0.45"/>
    <row r="2793" ht="20.100000000000001" customHeight="1" x14ac:dyDescent="0.45"/>
    <row r="2794" ht="20.100000000000001" customHeight="1" x14ac:dyDescent="0.45"/>
    <row r="2795" ht="20.100000000000001" customHeight="1" x14ac:dyDescent="0.45"/>
    <row r="2796" ht="20.100000000000001" customHeight="1" x14ac:dyDescent="0.45"/>
    <row r="2797" ht="20.100000000000001" customHeight="1" x14ac:dyDescent="0.45"/>
    <row r="2798" ht="20.100000000000001" customHeight="1" x14ac:dyDescent="0.45"/>
    <row r="2799" ht="20.100000000000001" customHeight="1" x14ac:dyDescent="0.45"/>
    <row r="2800" ht="20.100000000000001" customHeight="1" x14ac:dyDescent="0.45"/>
    <row r="2801" spans="9:9" ht="20.100000000000001" customHeight="1" x14ac:dyDescent="0.45"/>
    <row r="2802" spans="9:9" ht="20.100000000000001" customHeight="1" x14ac:dyDescent="0.45"/>
    <row r="2803" spans="9:9" ht="20.100000000000001" customHeight="1" x14ac:dyDescent="0.45"/>
    <row r="2804" spans="9:9" ht="20.100000000000001" customHeight="1" x14ac:dyDescent="0.45"/>
    <row r="2805" spans="9:9" ht="20.100000000000001" customHeight="1" x14ac:dyDescent="0.45"/>
    <row r="2806" spans="9:9" ht="20.100000000000001" customHeight="1" x14ac:dyDescent="0.45"/>
    <row r="2807" spans="9:9" ht="20.100000000000001" customHeight="1" x14ac:dyDescent="0.45"/>
    <row r="2808" spans="9:9" ht="20.100000000000001" customHeight="1" x14ac:dyDescent="0.45"/>
    <row r="2809" spans="9:9" ht="20.100000000000001" customHeight="1" x14ac:dyDescent="0.45"/>
    <row r="2810" spans="9:9" ht="20.100000000000001" customHeight="1" x14ac:dyDescent="0.45">
      <c r="I2810" s="2">
        <v>123500000</v>
      </c>
    </row>
    <row r="2811" spans="9:9" ht="20.100000000000001" customHeight="1" x14ac:dyDescent="0.45">
      <c r="I2811" t="s">
        <v>149</v>
      </c>
    </row>
    <row r="2812" spans="9:9" ht="20.100000000000001" customHeight="1" x14ac:dyDescent="0.45"/>
    <row r="2813" spans="9:9" ht="20.100000000000001" customHeight="1" x14ac:dyDescent="0.45"/>
    <row r="2814" spans="9:9" ht="20.100000000000001" customHeight="1" x14ac:dyDescent="0.45"/>
    <row r="2815" spans="9:9" ht="20.100000000000001" customHeight="1" x14ac:dyDescent="0.45"/>
    <row r="2816" spans="9:9" ht="20.100000000000001" customHeight="1" x14ac:dyDescent="0.45"/>
    <row r="2817" ht="20.100000000000001" customHeight="1" x14ac:dyDescent="0.45"/>
    <row r="2818" ht="20.100000000000001" customHeight="1" x14ac:dyDescent="0.45"/>
    <row r="2819" ht="20.100000000000001" customHeight="1" x14ac:dyDescent="0.45"/>
    <row r="2820" ht="20.100000000000001" customHeight="1" x14ac:dyDescent="0.45"/>
    <row r="2821" ht="20.100000000000001" customHeight="1" x14ac:dyDescent="0.45"/>
    <row r="2822" ht="20.100000000000001" customHeight="1" x14ac:dyDescent="0.45"/>
    <row r="2823" ht="20.100000000000001" customHeight="1" x14ac:dyDescent="0.45"/>
    <row r="2824" ht="20.100000000000001" customHeight="1" x14ac:dyDescent="0.45"/>
    <row r="2825" ht="20.100000000000001" customHeight="1" x14ac:dyDescent="0.45"/>
    <row r="2826" ht="20.100000000000001" customHeight="1" x14ac:dyDescent="0.45"/>
    <row r="2827" ht="20.100000000000001" customHeight="1" x14ac:dyDescent="0.45"/>
    <row r="2828" ht="20.100000000000001" customHeight="1" x14ac:dyDescent="0.45"/>
    <row r="2829" ht="20.100000000000001" customHeight="1" x14ac:dyDescent="0.45"/>
    <row r="2830" ht="20.100000000000001" customHeight="1" x14ac:dyDescent="0.45"/>
    <row r="2831" ht="20.100000000000001" customHeight="1" x14ac:dyDescent="0.45"/>
    <row r="2832" ht="20.100000000000001" customHeight="1" x14ac:dyDescent="0.45"/>
    <row r="2833" spans="12:12" ht="20.100000000000001" customHeight="1" x14ac:dyDescent="0.45"/>
    <row r="2834" spans="12:12" ht="20.100000000000001" customHeight="1" x14ac:dyDescent="0.45"/>
    <row r="2835" spans="12:12" ht="20.100000000000001" customHeight="1" x14ac:dyDescent="0.45"/>
    <row r="2836" spans="12:12" ht="20.100000000000001" customHeight="1" x14ac:dyDescent="0.45"/>
    <row r="2837" spans="12:12" ht="20.100000000000001" customHeight="1" x14ac:dyDescent="0.45"/>
    <row r="2838" spans="12:12" ht="20.100000000000001" customHeight="1" x14ac:dyDescent="0.45"/>
    <row r="2839" spans="12:12" ht="20.100000000000001" customHeight="1" x14ac:dyDescent="0.45"/>
    <row r="2840" spans="12:12" ht="20.100000000000001" customHeight="1" x14ac:dyDescent="0.45">
      <c r="L2840">
        <v>17493000</v>
      </c>
    </row>
    <row r="2841" spans="12:12" ht="20.100000000000001" customHeight="1" x14ac:dyDescent="0.45"/>
    <row r="2842" spans="12:12" ht="20.100000000000001" customHeight="1" x14ac:dyDescent="0.45"/>
    <row r="2843" spans="12:12" ht="20.100000000000001" customHeight="1" x14ac:dyDescent="0.45">
      <c r="L2843" s="2">
        <f>833000*7</f>
        <v>5831000</v>
      </c>
    </row>
    <row r="2844" spans="12:12" ht="20.100000000000001" customHeight="1" x14ac:dyDescent="0.45">
      <c r="L2844" s="2"/>
    </row>
    <row r="2845" spans="12:12" ht="20.100000000000001" customHeight="1" x14ac:dyDescent="0.45"/>
    <row r="2846" spans="12:12" ht="20.100000000000001" customHeight="1" x14ac:dyDescent="0.45"/>
    <row r="2847" spans="12:12" ht="20.100000000000001" customHeight="1" x14ac:dyDescent="0.45"/>
    <row r="2848" spans="12:12" ht="20.100000000000001" customHeight="1" x14ac:dyDescent="0.45"/>
    <row r="2849" ht="20.100000000000001" customHeight="1" x14ac:dyDescent="0.45"/>
    <row r="2850" ht="20.100000000000001" customHeight="1" x14ac:dyDescent="0.45"/>
    <row r="2851" ht="20.100000000000001" customHeight="1" x14ac:dyDescent="0.45"/>
    <row r="2852" ht="20.100000000000001" customHeight="1" x14ac:dyDescent="0.45"/>
    <row r="2853" ht="20.100000000000001" customHeight="1" x14ac:dyDescent="0.45"/>
    <row r="2854" ht="20.100000000000001" customHeight="1" x14ac:dyDescent="0.45"/>
    <row r="2855" ht="20.100000000000001" customHeight="1" x14ac:dyDescent="0.45"/>
    <row r="2856" ht="20.100000000000001" customHeight="1" x14ac:dyDescent="0.45"/>
    <row r="2857" ht="20.100000000000001" customHeight="1" x14ac:dyDescent="0.45"/>
    <row r="2858" ht="20.100000000000001" customHeight="1" x14ac:dyDescent="0.45"/>
    <row r="2859" ht="20.100000000000001" customHeight="1" x14ac:dyDescent="0.45"/>
    <row r="2860" ht="20.100000000000001" customHeight="1" x14ac:dyDescent="0.45"/>
    <row r="2861" ht="20.100000000000001" customHeight="1" x14ac:dyDescent="0.45"/>
    <row r="2862" ht="20.100000000000001" customHeight="1" x14ac:dyDescent="0.45"/>
    <row r="2863" ht="20.100000000000001" customHeight="1" x14ac:dyDescent="0.45"/>
    <row r="2864" ht="20.100000000000001" customHeight="1" x14ac:dyDescent="0.45"/>
    <row r="2865" ht="20.100000000000001" customHeight="1" x14ac:dyDescent="0.45"/>
    <row r="2866" ht="20.100000000000001" customHeight="1" x14ac:dyDescent="0.45"/>
    <row r="2867" ht="20.100000000000001" customHeight="1" x14ac:dyDescent="0.45"/>
    <row r="2868" ht="20.100000000000001" customHeight="1" x14ac:dyDescent="0.45"/>
    <row r="2869" ht="20.100000000000001" customHeight="1" x14ac:dyDescent="0.45"/>
    <row r="2870" ht="20.100000000000001" customHeight="1" x14ac:dyDescent="0.45"/>
    <row r="2871" ht="20.100000000000001" customHeight="1" x14ac:dyDescent="0.45"/>
    <row r="2872" ht="20.100000000000001" customHeight="1" x14ac:dyDescent="0.45"/>
    <row r="2873" ht="20.100000000000001" customHeight="1" x14ac:dyDescent="0.45"/>
    <row r="2874" ht="20.100000000000001" customHeight="1" x14ac:dyDescent="0.45"/>
    <row r="2875" ht="20.100000000000001" customHeight="1" x14ac:dyDescent="0.45"/>
    <row r="2876" ht="20.100000000000001" customHeight="1" x14ac:dyDescent="0.45"/>
    <row r="2877" ht="20.100000000000001" customHeight="1" x14ac:dyDescent="0.45"/>
    <row r="2878" ht="20.100000000000001" customHeight="1" x14ac:dyDescent="0.45"/>
    <row r="2879" ht="20.100000000000001" customHeight="1" x14ac:dyDescent="0.45"/>
    <row r="2880" ht="20.100000000000001" customHeight="1" x14ac:dyDescent="0.45"/>
    <row r="2881" ht="20.100000000000001" customHeight="1" x14ac:dyDescent="0.45"/>
    <row r="2882" ht="20.100000000000001" customHeight="1" x14ac:dyDescent="0.45"/>
    <row r="2883" ht="20.100000000000001" customHeight="1" x14ac:dyDescent="0.45"/>
    <row r="2884" ht="20.100000000000001" customHeight="1" x14ac:dyDescent="0.45"/>
    <row r="2885" ht="20.100000000000001" customHeight="1" x14ac:dyDescent="0.45"/>
    <row r="2886" ht="20.100000000000001" customHeight="1" x14ac:dyDescent="0.45"/>
    <row r="2887" ht="20.100000000000001" customHeight="1" x14ac:dyDescent="0.45"/>
    <row r="2888" ht="20.100000000000001" customHeight="1" x14ac:dyDescent="0.45"/>
    <row r="2889" ht="20.100000000000001" customHeight="1" x14ac:dyDescent="0.45"/>
    <row r="2890" ht="20.100000000000001" customHeight="1" x14ac:dyDescent="0.45"/>
    <row r="2891" ht="20.100000000000001" customHeight="1" x14ac:dyDescent="0.45"/>
    <row r="2892" ht="20.100000000000001" customHeight="1" x14ac:dyDescent="0.45"/>
    <row r="2893" ht="20.100000000000001" customHeight="1" x14ac:dyDescent="0.45"/>
    <row r="2894" ht="20.100000000000001" customHeight="1" x14ac:dyDescent="0.45"/>
    <row r="2895" ht="20.100000000000001" customHeight="1" x14ac:dyDescent="0.45"/>
    <row r="2896" ht="20.100000000000001" customHeight="1" x14ac:dyDescent="0.45"/>
    <row r="2897" ht="20.100000000000001" customHeight="1" x14ac:dyDescent="0.45"/>
    <row r="2898" ht="20.100000000000001" customHeight="1" x14ac:dyDescent="0.45"/>
    <row r="2899" ht="20.100000000000001" customHeight="1" x14ac:dyDescent="0.45"/>
    <row r="2900" ht="20.100000000000001" customHeight="1" x14ac:dyDescent="0.45"/>
    <row r="2901" ht="20.100000000000001" customHeight="1" x14ac:dyDescent="0.45"/>
    <row r="2902" ht="20.100000000000001" customHeight="1" x14ac:dyDescent="0.45"/>
    <row r="2903" ht="20.100000000000001" customHeight="1" x14ac:dyDescent="0.45"/>
    <row r="2904" ht="20.100000000000001" customHeight="1" x14ac:dyDescent="0.45"/>
    <row r="2905" ht="20.100000000000001" customHeight="1" x14ac:dyDescent="0.45"/>
    <row r="2906" ht="20.100000000000001" customHeight="1" x14ac:dyDescent="0.45"/>
    <row r="2907" ht="20.100000000000001" customHeight="1" x14ac:dyDescent="0.45"/>
    <row r="2908" ht="20.100000000000001" customHeight="1" x14ac:dyDescent="0.45"/>
    <row r="2909" ht="20.100000000000001" customHeight="1" x14ac:dyDescent="0.45"/>
    <row r="2910" ht="20.100000000000001" customHeight="1" x14ac:dyDescent="0.45"/>
    <row r="2911" ht="20.100000000000001" customHeight="1" x14ac:dyDescent="0.45"/>
    <row r="2912" ht="20.100000000000001" customHeight="1" x14ac:dyDescent="0.45"/>
    <row r="2913" ht="20.100000000000001" customHeight="1" x14ac:dyDescent="0.45"/>
    <row r="2914" ht="20.100000000000001" customHeight="1" x14ac:dyDescent="0.45"/>
    <row r="2915" ht="20.100000000000001" customHeight="1" x14ac:dyDescent="0.45"/>
    <row r="2916" ht="20.100000000000001" customHeight="1" x14ac:dyDescent="0.45"/>
    <row r="2917" ht="20.100000000000001" customHeight="1" x14ac:dyDescent="0.45"/>
    <row r="2918" ht="20.100000000000001" customHeight="1" x14ac:dyDescent="0.45"/>
    <row r="2919" ht="20.100000000000001" customHeight="1" x14ac:dyDescent="0.45"/>
    <row r="2920" ht="20.100000000000001" customHeight="1" x14ac:dyDescent="0.45"/>
    <row r="2921" ht="20.100000000000001" customHeight="1" x14ac:dyDescent="0.45"/>
    <row r="2922" ht="20.100000000000001" customHeight="1" x14ac:dyDescent="0.45"/>
    <row r="2923" ht="20.100000000000001" customHeight="1" x14ac:dyDescent="0.45"/>
    <row r="2924" ht="20.100000000000001" customHeight="1" x14ac:dyDescent="0.45"/>
    <row r="2925" ht="20.100000000000001" customHeight="1" x14ac:dyDescent="0.45"/>
    <row r="2926" ht="20.100000000000001" customHeight="1" x14ac:dyDescent="0.45"/>
    <row r="2927" ht="20.100000000000001" customHeight="1" x14ac:dyDescent="0.45"/>
    <row r="2928" ht="20.100000000000001" customHeight="1" x14ac:dyDescent="0.45"/>
    <row r="2929" spans="10:10" ht="20.100000000000001" customHeight="1" x14ac:dyDescent="0.45"/>
    <row r="2930" spans="10:10" ht="20.100000000000001" customHeight="1" x14ac:dyDescent="0.45"/>
    <row r="2931" spans="10:10" ht="20.100000000000001" customHeight="1" x14ac:dyDescent="0.45"/>
    <row r="2932" spans="10:10" ht="20.100000000000001" customHeight="1" x14ac:dyDescent="0.45"/>
    <row r="2933" spans="10:10" ht="20.100000000000001" customHeight="1" x14ac:dyDescent="0.45"/>
    <row r="2934" spans="10:10" ht="20.100000000000001" customHeight="1" x14ac:dyDescent="0.45"/>
    <row r="2935" spans="10:10" ht="20.100000000000001" customHeight="1" x14ac:dyDescent="0.45"/>
    <row r="2936" spans="10:10" ht="20.100000000000001" customHeight="1" x14ac:dyDescent="0.45"/>
    <row r="2937" spans="10:10" ht="20.100000000000001" customHeight="1" x14ac:dyDescent="0.45">
      <c r="J2937" s="8" t="e">
        <f>SUM(#REF!)</f>
        <v>#REF!</v>
      </c>
    </row>
    <row r="2938" spans="10:10" ht="20.100000000000001" customHeight="1" x14ac:dyDescent="0.45"/>
    <row r="2939" spans="10:10" ht="20.100000000000001" customHeight="1" x14ac:dyDescent="0.45"/>
    <row r="2940" spans="10:10" ht="20.100000000000001" customHeight="1" x14ac:dyDescent="0.45"/>
    <row r="2941" spans="10:10" ht="20.100000000000001" customHeight="1" x14ac:dyDescent="0.45"/>
    <row r="2942" spans="10:10" ht="20.100000000000001" customHeight="1" x14ac:dyDescent="0.45"/>
    <row r="2943" spans="10:10" ht="20.100000000000001" customHeight="1" x14ac:dyDescent="0.45"/>
    <row r="2944" spans="10:10" ht="20.100000000000001" customHeight="1" x14ac:dyDescent="0.45"/>
    <row r="2945" ht="20.100000000000001" customHeight="1" x14ac:dyDescent="0.45"/>
    <row r="2946" ht="20.100000000000001" customHeight="1" x14ac:dyDescent="0.45"/>
    <row r="2947" ht="20.100000000000001" customHeight="1" x14ac:dyDescent="0.45"/>
    <row r="2948" ht="20.100000000000001" customHeight="1" x14ac:dyDescent="0.45"/>
    <row r="2949" ht="20.100000000000001" customHeight="1" x14ac:dyDescent="0.45"/>
    <row r="2950" ht="20.100000000000001" customHeight="1" x14ac:dyDescent="0.45"/>
    <row r="2951" ht="20.100000000000001" customHeight="1" x14ac:dyDescent="0.45"/>
    <row r="2952" ht="20.100000000000001" customHeight="1" x14ac:dyDescent="0.45"/>
    <row r="2953" ht="20.100000000000001" customHeight="1" x14ac:dyDescent="0.45"/>
    <row r="2954" ht="20.100000000000001" customHeight="1" x14ac:dyDescent="0.45"/>
    <row r="2955" ht="20.100000000000001" customHeight="1" x14ac:dyDescent="0.45"/>
    <row r="2956" ht="20.100000000000001" customHeight="1" x14ac:dyDescent="0.45"/>
    <row r="2957" ht="20.100000000000001" customHeight="1" x14ac:dyDescent="0.45"/>
    <row r="2958" ht="20.100000000000001" customHeight="1" x14ac:dyDescent="0.45"/>
    <row r="2959" ht="20.100000000000001" customHeight="1" x14ac:dyDescent="0.45"/>
    <row r="2960" ht="20.100000000000001" customHeight="1" x14ac:dyDescent="0.45"/>
    <row r="2961" ht="20.100000000000001" customHeight="1" x14ac:dyDescent="0.45"/>
    <row r="2962" ht="20.100000000000001" customHeight="1" x14ac:dyDescent="0.45"/>
    <row r="2963" ht="20.100000000000001" customHeight="1" x14ac:dyDescent="0.45"/>
    <row r="2964" ht="20.100000000000001" customHeight="1" x14ac:dyDescent="0.45"/>
    <row r="2965" ht="20.100000000000001" customHeight="1" x14ac:dyDescent="0.45"/>
    <row r="2966" ht="20.100000000000001" customHeight="1" x14ac:dyDescent="0.45"/>
    <row r="2967" ht="20.100000000000001" customHeight="1" x14ac:dyDescent="0.45"/>
    <row r="2968" ht="20.100000000000001" customHeight="1" x14ac:dyDescent="0.45"/>
    <row r="2969" ht="20.100000000000001" customHeight="1" x14ac:dyDescent="0.45"/>
    <row r="2970" ht="20.100000000000001" customHeight="1" x14ac:dyDescent="0.45"/>
    <row r="2971" ht="20.100000000000001" customHeight="1" x14ac:dyDescent="0.45"/>
    <row r="2972" ht="20.100000000000001" customHeight="1" x14ac:dyDescent="0.45"/>
    <row r="2973" ht="20.100000000000001" customHeight="1" x14ac:dyDescent="0.45"/>
    <row r="2974" ht="20.100000000000001" customHeight="1" x14ac:dyDescent="0.45"/>
    <row r="2975" ht="20.100000000000001" customHeight="1" x14ac:dyDescent="0.45"/>
    <row r="2976" ht="20.100000000000001" customHeight="1" x14ac:dyDescent="0.45"/>
    <row r="2977" ht="20.100000000000001" customHeight="1" x14ac:dyDescent="0.45"/>
    <row r="2978" ht="20.100000000000001" customHeight="1" x14ac:dyDescent="0.45"/>
    <row r="2979" ht="20.100000000000001" customHeight="1" x14ac:dyDescent="0.45"/>
    <row r="2980" ht="20.100000000000001" customHeight="1" x14ac:dyDescent="0.45"/>
    <row r="2981" ht="20.100000000000001" customHeight="1" x14ac:dyDescent="0.45"/>
    <row r="2982" ht="20.100000000000001" customHeight="1" x14ac:dyDescent="0.45"/>
    <row r="2983" ht="20.100000000000001" customHeight="1" x14ac:dyDescent="0.45"/>
    <row r="2984" ht="20.100000000000001" customHeight="1" x14ac:dyDescent="0.45"/>
    <row r="2985" ht="20.100000000000001" customHeight="1" x14ac:dyDescent="0.45"/>
    <row r="2986" ht="20.100000000000001" customHeight="1" x14ac:dyDescent="0.45"/>
    <row r="2987" ht="20.100000000000001" customHeight="1" x14ac:dyDescent="0.45"/>
    <row r="2988" ht="20.100000000000001" customHeight="1" x14ac:dyDescent="0.45"/>
    <row r="2989" ht="20.100000000000001" customHeight="1" x14ac:dyDescent="0.45"/>
    <row r="2990" ht="20.100000000000001" customHeight="1" x14ac:dyDescent="0.45"/>
    <row r="2991" ht="20.100000000000001" customHeight="1" x14ac:dyDescent="0.45"/>
    <row r="2992" ht="20.100000000000001" customHeight="1" x14ac:dyDescent="0.45"/>
    <row r="2993" ht="20.100000000000001" customHeight="1" x14ac:dyDescent="0.45"/>
    <row r="2994" ht="20.100000000000001" customHeight="1" x14ac:dyDescent="0.45"/>
    <row r="2995" ht="20.100000000000001" customHeight="1" x14ac:dyDescent="0.45"/>
    <row r="2996" ht="20.100000000000001" customHeight="1" x14ac:dyDescent="0.45"/>
    <row r="2997" ht="20.100000000000001" customHeight="1" x14ac:dyDescent="0.45"/>
    <row r="2998" ht="20.100000000000001" customHeight="1" x14ac:dyDescent="0.45"/>
    <row r="2999" ht="20.100000000000001" customHeight="1" x14ac:dyDescent="0.45"/>
    <row r="3000" ht="20.100000000000001" customHeight="1" x14ac:dyDescent="0.45"/>
    <row r="3001" ht="20.100000000000001" customHeight="1" x14ac:dyDescent="0.45"/>
    <row r="3002" ht="20.100000000000001" customHeight="1" x14ac:dyDescent="0.45"/>
    <row r="3003" ht="20.100000000000001" customHeight="1" x14ac:dyDescent="0.45"/>
    <row r="3004" ht="20.100000000000001" customHeight="1" x14ac:dyDescent="0.45"/>
    <row r="3005" ht="20.100000000000001" customHeight="1" x14ac:dyDescent="0.45"/>
    <row r="3006" ht="20.100000000000001" customHeight="1" x14ac:dyDescent="0.45"/>
    <row r="3007" ht="20.100000000000001" customHeight="1" x14ac:dyDescent="0.45"/>
    <row r="3008" ht="20.100000000000001" customHeight="1" x14ac:dyDescent="0.45"/>
    <row r="3009" ht="20.100000000000001" customHeight="1" x14ac:dyDescent="0.45"/>
    <row r="3010" ht="20.100000000000001" customHeight="1" x14ac:dyDescent="0.45"/>
    <row r="3011" ht="20.100000000000001" customHeight="1" x14ac:dyDescent="0.45"/>
    <row r="3012" ht="20.100000000000001" customHeight="1" x14ac:dyDescent="0.45"/>
    <row r="3013" ht="20.100000000000001" customHeight="1" x14ac:dyDescent="0.45"/>
    <row r="3014" ht="20.100000000000001" customHeight="1" x14ac:dyDescent="0.45"/>
    <row r="3015" ht="20.100000000000001" customHeight="1" x14ac:dyDescent="0.45"/>
    <row r="3016" ht="20.100000000000001" customHeight="1" x14ac:dyDescent="0.45"/>
    <row r="3017" ht="20.100000000000001" customHeight="1" x14ac:dyDescent="0.45"/>
    <row r="3018" ht="20.100000000000001" customHeight="1" x14ac:dyDescent="0.45"/>
    <row r="3019" ht="20.100000000000001" customHeight="1" x14ac:dyDescent="0.45"/>
    <row r="3020" ht="20.100000000000001" customHeight="1" x14ac:dyDescent="0.45"/>
    <row r="3021" ht="20.100000000000001" customHeight="1" x14ac:dyDescent="0.45"/>
    <row r="3022" ht="20.100000000000001" customHeight="1" x14ac:dyDescent="0.45"/>
    <row r="3023" ht="20.100000000000001" customHeight="1" x14ac:dyDescent="0.45"/>
    <row r="3024" ht="20.100000000000001" customHeight="1" x14ac:dyDescent="0.45"/>
    <row r="3025" ht="20.100000000000001" customHeight="1" x14ac:dyDescent="0.45"/>
    <row r="3026" ht="20.100000000000001" customHeight="1" x14ac:dyDescent="0.45"/>
    <row r="3027" ht="20.100000000000001" customHeight="1" x14ac:dyDescent="0.45"/>
    <row r="3028" ht="20.100000000000001" customHeight="1" x14ac:dyDescent="0.45"/>
    <row r="3029" ht="20.100000000000001" customHeight="1" x14ac:dyDescent="0.45"/>
    <row r="3030" ht="20.100000000000001" customHeight="1" x14ac:dyDescent="0.45"/>
    <row r="3031" ht="20.100000000000001" customHeight="1" x14ac:dyDescent="0.45"/>
    <row r="3032" ht="20.100000000000001" customHeight="1" x14ac:dyDescent="0.45"/>
    <row r="3033" ht="20.100000000000001" customHeight="1" x14ac:dyDescent="0.45"/>
    <row r="3034" ht="20.100000000000001" customHeight="1" x14ac:dyDescent="0.45"/>
    <row r="3035" ht="20.100000000000001" customHeight="1" x14ac:dyDescent="0.45"/>
    <row r="3036" ht="20.100000000000001" customHeight="1" x14ac:dyDescent="0.45"/>
    <row r="3037" ht="20.100000000000001" customHeight="1" x14ac:dyDescent="0.45"/>
    <row r="3038" ht="20.100000000000001" customHeight="1" x14ac:dyDescent="0.45"/>
    <row r="3039" ht="20.100000000000001" customHeight="1" x14ac:dyDescent="0.45"/>
    <row r="3040" ht="20.100000000000001" customHeight="1" x14ac:dyDescent="0.45"/>
    <row r="3041" spans="9:9" ht="20.100000000000001" customHeight="1" x14ac:dyDescent="0.45"/>
    <row r="3042" spans="9:9" ht="20.100000000000001" customHeight="1" x14ac:dyDescent="0.45"/>
    <row r="3043" spans="9:9" ht="20.100000000000001" customHeight="1" x14ac:dyDescent="0.45"/>
    <row r="3044" spans="9:9" ht="20.100000000000001" customHeight="1" x14ac:dyDescent="0.45"/>
    <row r="3045" spans="9:9" ht="20.100000000000001" customHeight="1" x14ac:dyDescent="0.45"/>
    <row r="3046" spans="9:9" ht="20.100000000000001" customHeight="1" x14ac:dyDescent="0.45">
      <c r="I3046" s="2">
        <v>133000000</v>
      </c>
    </row>
    <row r="3047" spans="9:9" ht="20.100000000000001" customHeight="1" x14ac:dyDescent="0.45">
      <c r="I3047" t="s">
        <v>149</v>
      </c>
    </row>
    <row r="3048" spans="9:9" ht="20.100000000000001" customHeight="1" x14ac:dyDescent="0.45"/>
    <row r="3049" spans="9:9" ht="20.100000000000001" customHeight="1" x14ac:dyDescent="0.45"/>
    <row r="3050" spans="9:9" ht="20.100000000000001" customHeight="1" x14ac:dyDescent="0.45"/>
    <row r="3051" spans="9:9" ht="20.100000000000001" customHeight="1" x14ac:dyDescent="0.45"/>
    <row r="3052" spans="9:9" ht="20.100000000000001" customHeight="1" x14ac:dyDescent="0.45"/>
    <row r="3053" spans="9:9" ht="20.100000000000001" customHeight="1" x14ac:dyDescent="0.45"/>
    <row r="3054" spans="9:9" ht="20.100000000000001" customHeight="1" x14ac:dyDescent="0.45"/>
    <row r="3055" spans="9:9" ht="20.100000000000001" customHeight="1" x14ac:dyDescent="0.45"/>
    <row r="3056" spans="9:9" ht="20.100000000000001" customHeight="1" x14ac:dyDescent="0.45"/>
    <row r="3057" ht="20.100000000000001" customHeight="1" x14ac:dyDescent="0.45"/>
    <row r="3058" ht="20.100000000000001" customHeight="1" x14ac:dyDescent="0.45"/>
    <row r="3059" ht="20.100000000000001" customHeight="1" x14ac:dyDescent="0.45"/>
    <row r="3060" ht="20.100000000000001" customHeight="1" x14ac:dyDescent="0.45"/>
    <row r="3061" ht="20.100000000000001" customHeight="1" x14ac:dyDescent="0.45"/>
    <row r="3062" ht="20.100000000000001" customHeight="1" x14ac:dyDescent="0.45"/>
    <row r="3063" ht="20.100000000000001" customHeight="1" x14ac:dyDescent="0.45"/>
    <row r="3064" ht="20.100000000000001" customHeight="1" x14ac:dyDescent="0.45"/>
    <row r="3065" ht="20.100000000000001" customHeight="1" x14ac:dyDescent="0.45"/>
    <row r="3066" ht="20.100000000000001" customHeight="1" x14ac:dyDescent="0.45"/>
    <row r="3067" ht="20.100000000000001" customHeight="1" x14ac:dyDescent="0.45"/>
    <row r="3068" ht="20.100000000000001" customHeight="1" x14ac:dyDescent="0.45"/>
    <row r="3069" ht="20.100000000000001" customHeight="1" x14ac:dyDescent="0.45"/>
    <row r="3070" ht="20.100000000000001" customHeight="1" x14ac:dyDescent="0.45"/>
    <row r="3071" ht="20.100000000000001" customHeight="1" x14ac:dyDescent="0.45"/>
    <row r="3072" ht="20.100000000000001" customHeight="1" x14ac:dyDescent="0.45"/>
    <row r="3073" ht="20.100000000000001" customHeight="1" x14ac:dyDescent="0.45"/>
    <row r="3074" ht="20.100000000000001" customHeight="1" x14ac:dyDescent="0.45"/>
    <row r="3075" ht="20.100000000000001" customHeight="1" x14ac:dyDescent="0.45"/>
    <row r="3076" ht="20.100000000000001" customHeight="1" x14ac:dyDescent="0.45"/>
    <row r="3077" ht="20.100000000000001" customHeight="1" x14ac:dyDescent="0.45"/>
    <row r="3078" ht="20.100000000000001" customHeight="1" x14ac:dyDescent="0.45"/>
    <row r="3079" ht="20.100000000000001" customHeight="1" x14ac:dyDescent="0.45"/>
    <row r="3080" ht="20.100000000000001" customHeight="1" x14ac:dyDescent="0.45"/>
    <row r="3081" ht="20.100000000000001" customHeight="1" x14ac:dyDescent="0.45"/>
    <row r="3082" ht="20.100000000000001" customHeight="1" x14ac:dyDescent="0.45"/>
    <row r="3083" ht="20.100000000000001" customHeight="1" x14ac:dyDescent="0.45"/>
    <row r="3084" ht="20.100000000000001" customHeight="1" x14ac:dyDescent="0.45"/>
    <row r="3085" ht="20.100000000000001" customHeight="1" x14ac:dyDescent="0.45"/>
    <row r="3086" ht="20.100000000000001" customHeight="1" x14ac:dyDescent="0.45"/>
    <row r="3087" ht="20.100000000000001" customHeight="1" x14ac:dyDescent="0.45"/>
    <row r="3088" ht="20.100000000000001" customHeight="1" x14ac:dyDescent="0.45"/>
    <row r="3089" ht="20.100000000000001" customHeight="1" x14ac:dyDescent="0.45"/>
    <row r="3090" ht="20.100000000000001" customHeight="1" x14ac:dyDescent="0.45"/>
    <row r="3091" ht="20.100000000000001" customHeight="1" x14ac:dyDescent="0.45"/>
    <row r="3092" ht="20.100000000000001" customHeight="1" x14ac:dyDescent="0.45"/>
    <row r="3093" ht="20.100000000000001" customHeight="1" x14ac:dyDescent="0.45"/>
    <row r="3094" ht="20.100000000000001" customHeight="1" x14ac:dyDescent="0.45"/>
    <row r="3095" ht="20.100000000000001" customHeight="1" x14ac:dyDescent="0.45"/>
    <row r="3096" ht="20.100000000000001" customHeight="1" x14ac:dyDescent="0.45"/>
    <row r="3097" ht="20.100000000000001" customHeight="1" x14ac:dyDescent="0.45"/>
    <row r="3098" ht="20.100000000000001" customHeight="1" x14ac:dyDescent="0.45"/>
    <row r="3099" ht="20.100000000000001" customHeight="1" x14ac:dyDescent="0.45"/>
    <row r="3100" ht="20.100000000000001" customHeight="1" x14ac:dyDescent="0.45"/>
    <row r="3101" ht="20.100000000000001" customHeight="1" x14ac:dyDescent="0.45"/>
    <row r="3102" ht="20.100000000000001" customHeight="1" x14ac:dyDescent="0.45"/>
    <row r="3103" ht="20.100000000000001" customHeight="1" x14ac:dyDescent="0.45"/>
    <row r="3104" ht="20.100000000000001" customHeight="1" x14ac:dyDescent="0.45"/>
    <row r="3105" ht="20.100000000000001" customHeight="1" x14ac:dyDescent="0.45"/>
    <row r="3106" ht="20.100000000000001" customHeight="1" x14ac:dyDescent="0.45"/>
    <row r="3107" ht="20.100000000000001" customHeight="1" x14ac:dyDescent="0.45"/>
    <row r="3108" ht="20.100000000000001" customHeight="1" x14ac:dyDescent="0.45"/>
    <row r="3109" ht="20.100000000000001" customHeight="1" x14ac:dyDescent="0.45"/>
    <row r="3110" ht="20.100000000000001" customHeight="1" x14ac:dyDescent="0.45"/>
    <row r="3111" ht="20.100000000000001" customHeight="1" x14ac:dyDescent="0.45"/>
    <row r="3112" ht="20.100000000000001" customHeight="1" x14ac:dyDescent="0.45"/>
    <row r="3113" ht="20.100000000000001" customHeight="1" x14ac:dyDescent="0.45"/>
    <row r="3114" ht="20.100000000000001" customHeight="1" x14ac:dyDescent="0.45"/>
    <row r="3115" ht="20.100000000000001" customHeight="1" x14ac:dyDescent="0.45"/>
    <row r="3116" ht="20.100000000000001" customHeight="1" x14ac:dyDescent="0.45"/>
    <row r="3117" ht="20.100000000000001" customHeight="1" x14ac:dyDescent="0.45"/>
    <row r="3118" ht="20.100000000000001" customHeight="1" x14ac:dyDescent="0.45"/>
    <row r="3119" ht="20.100000000000001" customHeight="1" x14ac:dyDescent="0.45"/>
    <row r="3120" ht="20.100000000000001" customHeight="1" x14ac:dyDescent="0.45"/>
    <row r="3121" ht="20.100000000000001" customHeight="1" x14ac:dyDescent="0.45"/>
    <row r="3122" ht="20.100000000000001" customHeight="1" x14ac:dyDescent="0.45"/>
    <row r="3123" ht="20.100000000000001" customHeight="1" x14ac:dyDescent="0.45"/>
    <row r="3124" ht="20.100000000000001" customHeight="1" x14ac:dyDescent="0.45"/>
    <row r="3125" ht="20.100000000000001" customHeight="1" x14ac:dyDescent="0.45"/>
    <row r="3126" ht="20.100000000000001" customHeight="1" x14ac:dyDescent="0.45"/>
    <row r="3127" ht="20.100000000000001" customHeight="1" x14ac:dyDescent="0.45"/>
    <row r="3128" ht="20.100000000000001" customHeight="1" x14ac:dyDescent="0.45"/>
    <row r="3129" ht="20.100000000000001" customHeight="1" x14ac:dyDescent="0.45"/>
    <row r="3130" ht="20.100000000000001" customHeight="1" x14ac:dyDescent="0.45"/>
    <row r="3131" ht="20.100000000000001" customHeight="1" x14ac:dyDescent="0.45"/>
    <row r="3132" ht="20.100000000000001" customHeight="1" x14ac:dyDescent="0.45"/>
    <row r="3133" ht="20.100000000000001" customHeight="1" x14ac:dyDescent="0.45"/>
    <row r="3134" ht="20.100000000000001" customHeight="1" x14ac:dyDescent="0.45"/>
    <row r="3135" ht="20.100000000000001" customHeight="1" x14ac:dyDescent="0.45"/>
    <row r="3136" ht="20.100000000000001" customHeight="1" x14ac:dyDescent="0.45"/>
    <row r="3137" ht="20.100000000000001" customHeight="1" x14ac:dyDescent="0.45"/>
    <row r="3138" ht="20.100000000000001" customHeight="1" x14ac:dyDescent="0.45"/>
    <row r="3139" ht="20.100000000000001" customHeight="1" x14ac:dyDescent="0.45"/>
    <row r="3140" ht="20.100000000000001" customHeight="1" x14ac:dyDescent="0.45"/>
    <row r="3141" ht="20.100000000000001" customHeight="1" x14ac:dyDescent="0.45"/>
    <row r="3142" ht="20.100000000000001" customHeight="1" x14ac:dyDescent="0.45"/>
    <row r="3143" ht="20.100000000000001" customHeight="1" x14ac:dyDescent="0.45"/>
    <row r="3144" ht="20.100000000000001" customHeight="1" x14ac:dyDescent="0.45"/>
    <row r="3145" ht="20.100000000000001" customHeight="1" x14ac:dyDescent="0.45"/>
    <row r="3146" ht="20.100000000000001" customHeight="1" x14ac:dyDescent="0.45"/>
    <row r="3147" ht="20.100000000000001" customHeight="1" x14ac:dyDescent="0.45"/>
    <row r="3148" ht="20.100000000000001" customHeight="1" x14ac:dyDescent="0.45"/>
    <row r="3149" ht="20.100000000000001" customHeight="1" x14ac:dyDescent="0.45"/>
    <row r="3150" ht="20.100000000000001" customHeight="1" x14ac:dyDescent="0.45"/>
    <row r="3151" ht="20.100000000000001" customHeight="1" x14ac:dyDescent="0.45"/>
    <row r="3152" ht="20.100000000000001" customHeight="1" x14ac:dyDescent="0.45"/>
    <row r="3153" ht="20.100000000000001" customHeight="1" x14ac:dyDescent="0.45"/>
    <row r="3154" ht="20.100000000000001" customHeight="1" x14ac:dyDescent="0.45"/>
    <row r="3155" ht="20.100000000000001" customHeight="1" x14ac:dyDescent="0.45"/>
    <row r="3156" ht="20.100000000000001" customHeight="1" x14ac:dyDescent="0.45"/>
    <row r="3157" ht="20.100000000000001" customHeight="1" x14ac:dyDescent="0.45"/>
    <row r="3158" ht="20.100000000000001" customHeight="1" x14ac:dyDescent="0.45"/>
    <row r="3159" ht="20.100000000000001" customHeight="1" x14ac:dyDescent="0.45"/>
    <row r="3160" ht="20.100000000000001" customHeight="1" x14ac:dyDescent="0.45"/>
    <row r="3161" ht="20.100000000000001" customHeight="1" x14ac:dyDescent="0.45"/>
    <row r="3162" ht="20.100000000000001" customHeight="1" x14ac:dyDescent="0.45"/>
    <row r="3163" ht="20.100000000000001" customHeight="1" x14ac:dyDescent="0.45"/>
    <row r="3164" ht="20.100000000000001" customHeight="1" x14ac:dyDescent="0.45"/>
    <row r="3165" ht="20.100000000000001" customHeight="1" x14ac:dyDescent="0.45"/>
    <row r="3166" ht="20.100000000000001" customHeight="1" x14ac:dyDescent="0.45"/>
    <row r="3167" ht="20.100000000000001" customHeight="1" x14ac:dyDescent="0.45"/>
    <row r="3168" ht="20.100000000000001" customHeight="1" x14ac:dyDescent="0.45"/>
    <row r="3169" ht="20.100000000000001" customHeight="1" x14ac:dyDescent="0.45"/>
    <row r="3170" ht="20.100000000000001" customHeight="1" x14ac:dyDescent="0.45"/>
    <row r="3171" ht="20.100000000000001" customHeight="1" x14ac:dyDescent="0.45"/>
    <row r="3172" ht="20.100000000000001" customHeight="1" x14ac:dyDescent="0.45"/>
    <row r="3173" ht="20.100000000000001" customHeight="1" x14ac:dyDescent="0.45"/>
    <row r="3174" ht="20.100000000000001" customHeight="1" x14ac:dyDescent="0.45"/>
    <row r="3175" ht="20.100000000000001" customHeight="1" x14ac:dyDescent="0.45"/>
    <row r="3176" ht="20.100000000000001" customHeight="1" x14ac:dyDescent="0.45"/>
    <row r="3177" ht="20.100000000000001" customHeight="1" x14ac:dyDescent="0.45"/>
    <row r="3178" ht="20.100000000000001" customHeight="1" x14ac:dyDescent="0.45"/>
    <row r="3179" ht="20.100000000000001" customHeight="1" x14ac:dyDescent="0.45"/>
    <row r="3180" ht="20.100000000000001" customHeight="1" x14ac:dyDescent="0.45"/>
    <row r="3181" ht="20.100000000000001" customHeight="1" x14ac:dyDescent="0.45"/>
    <row r="3182" ht="20.100000000000001" customHeight="1" x14ac:dyDescent="0.45"/>
    <row r="3183" ht="20.100000000000001" customHeight="1" x14ac:dyDescent="0.45"/>
    <row r="3184" ht="20.100000000000001" customHeight="1" x14ac:dyDescent="0.45"/>
    <row r="3185" ht="20.100000000000001" customHeight="1" x14ac:dyDescent="0.45"/>
    <row r="3186" ht="20.100000000000001" customHeight="1" x14ac:dyDescent="0.45"/>
    <row r="3187" ht="20.100000000000001" customHeight="1" x14ac:dyDescent="0.45"/>
    <row r="3188" ht="20.100000000000001" customHeight="1" x14ac:dyDescent="0.45"/>
    <row r="3189" ht="20.100000000000001" customHeight="1" x14ac:dyDescent="0.45"/>
    <row r="3190" ht="20.100000000000001" customHeight="1" x14ac:dyDescent="0.45"/>
    <row r="3191" ht="20.100000000000001" customHeight="1" x14ac:dyDescent="0.45"/>
    <row r="3192" ht="20.100000000000001" customHeight="1" x14ac:dyDescent="0.45"/>
    <row r="3193" ht="20.100000000000001" customHeight="1" x14ac:dyDescent="0.45"/>
    <row r="3194" ht="20.100000000000001" customHeight="1" x14ac:dyDescent="0.45"/>
    <row r="3195" ht="20.100000000000001" customHeight="1" x14ac:dyDescent="0.45"/>
    <row r="3196" ht="20.100000000000001" customHeight="1" x14ac:dyDescent="0.45"/>
    <row r="3197" ht="20.100000000000001" customHeight="1" x14ac:dyDescent="0.45"/>
    <row r="3198" ht="20.100000000000001" customHeight="1" x14ac:dyDescent="0.45"/>
    <row r="3199" ht="20.100000000000001" customHeight="1" x14ac:dyDescent="0.45"/>
    <row r="3200" ht="20.100000000000001" customHeight="1" x14ac:dyDescent="0.45"/>
    <row r="3201" ht="20.100000000000001" customHeight="1" x14ac:dyDescent="0.45"/>
    <row r="3202" ht="20.100000000000001" customHeight="1" x14ac:dyDescent="0.45"/>
    <row r="3203" ht="20.100000000000001" customHeight="1" x14ac:dyDescent="0.45"/>
    <row r="3204" ht="20.100000000000001" customHeight="1" x14ac:dyDescent="0.45"/>
    <row r="3205" ht="20.100000000000001" customHeight="1" x14ac:dyDescent="0.45"/>
    <row r="3206" ht="20.100000000000001" customHeight="1" x14ac:dyDescent="0.45"/>
    <row r="3207" ht="20.100000000000001" customHeight="1" x14ac:dyDescent="0.45"/>
    <row r="3208" ht="20.100000000000001" customHeight="1" x14ac:dyDescent="0.45"/>
    <row r="3209" ht="20.100000000000001" customHeight="1" x14ac:dyDescent="0.45"/>
    <row r="3210" ht="20.100000000000001" customHeight="1" x14ac:dyDescent="0.45"/>
    <row r="3211" ht="20.100000000000001" customHeight="1" x14ac:dyDescent="0.45"/>
    <row r="3212" ht="20.100000000000001" customHeight="1" x14ac:dyDescent="0.45"/>
    <row r="3213" ht="20.100000000000001" customHeight="1" x14ac:dyDescent="0.45"/>
    <row r="3214" ht="20.100000000000001" customHeight="1" x14ac:dyDescent="0.45"/>
    <row r="3215" ht="20.100000000000001" customHeight="1" x14ac:dyDescent="0.45"/>
    <row r="3216" ht="20.100000000000001" customHeight="1" x14ac:dyDescent="0.45"/>
    <row r="3217" ht="20.100000000000001" customHeight="1" x14ac:dyDescent="0.45"/>
    <row r="3218" ht="20.100000000000001" customHeight="1" x14ac:dyDescent="0.45"/>
    <row r="3219" ht="20.100000000000001" customHeight="1" x14ac:dyDescent="0.45"/>
    <row r="3220" ht="20.100000000000001" customHeight="1" x14ac:dyDescent="0.45"/>
    <row r="3221" ht="20.100000000000001" customHeight="1" x14ac:dyDescent="0.45"/>
    <row r="3222" ht="20.100000000000001" customHeight="1" x14ac:dyDescent="0.45"/>
    <row r="3223" ht="20.100000000000001" customHeight="1" x14ac:dyDescent="0.45"/>
    <row r="3224" ht="20.100000000000001" customHeight="1" x14ac:dyDescent="0.45"/>
    <row r="3225" ht="20.100000000000001" customHeight="1" x14ac:dyDescent="0.45"/>
    <row r="3226" ht="20.100000000000001" customHeight="1" x14ac:dyDescent="0.45"/>
    <row r="3227" ht="20.100000000000001" customHeight="1" x14ac:dyDescent="0.45"/>
    <row r="3228" ht="20.100000000000001" customHeight="1" x14ac:dyDescent="0.45"/>
    <row r="3229" ht="20.100000000000001" customHeight="1" x14ac:dyDescent="0.45"/>
    <row r="3230" ht="20.100000000000001" customHeight="1" x14ac:dyDescent="0.45"/>
    <row r="3231" ht="20.100000000000001" customHeight="1" x14ac:dyDescent="0.45"/>
    <row r="3232" ht="20.100000000000001" customHeight="1" x14ac:dyDescent="0.45"/>
    <row r="3233" ht="20.100000000000001" customHeight="1" x14ac:dyDescent="0.45"/>
    <row r="3234" ht="20.100000000000001" customHeight="1" x14ac:dyDescent="0.45"/>
    <row r="3235" ht="20.100000000000001" customHeight="1" x14ac:dyDescent="0.45"/>
    <row r="3236" ht="20.100000000000001" customHeight="1" x14ac:dyDescent="0.45"/>
    <row r="3237" ht="20.100000000000001" customHeight="1" x14ac:dyDescent="0.45"/>
    <row r="3238" ht="20.100000000000001" customHeight="1" x14ac:dyDescent="0.45"/>
    <row r="3239" ht="20.100000000000001" customHeight="1" x14ac:dyDescent="0.45"/>
    <row r="3240" ht="20.100000000000001" customHeight="1" x14ac:dyDescent="0.45"/>
    <row r="3241" ht="20.100000000000001" customHeight="1" x14ac:dyDescent="0.45"/>
    <row r="3242" ht="20.100000000000001" customHeight="1" x14ac:dyDescent="0.45"/>
    <row r="3243" ht="20.100000000000001" customHeight="1" x14ac:dyDescent="0.45"/>
    <row r="3244" ht="20.100000000000001" customHeight="1" x14ac:dyDescent="0.45"/>
    <row r="3245" ht="20.100000000000001" customHeight="1" x14ac:dyDescent="0.45"/>
    <row r="3246" ht="20.100000000000001" customHeight="1" x14ac:dyDescent="0.45"/>
    <row r="3247" ht="20.100000000000001" customHeight="1" x14ac:dyDescent="0.45"/>
    <row r="3248" ht="20.100000000000001" customHeight="1" x14ac:dyDescent="0.45"/>
    <row r="3249" ht="20.100000000000001" customHeight="1" x14ac:dyDescent="0.45"/>
    <row r="3250" ht="20.100000000000001" customHeight="1" x14ac:dyDescent="0.45"/>
    <row r="3251" ht="20.100000000000001" customHeight="1" x14ac:dyDescent="0.45"/>
    <row r="3252" ht="20.100000000000001" customHeight="1" x14ac:dyDescent="0.45"/>
    <row r="3253" ht="20.100000000000001" customHeight="1" x14ac:dyDescent="0.45"/>
    <row r="3254" ht="20.100000000000001" customHeight="1" x14ac:dyDescent="0.45"/>
    <row r="3255" ht="20.100000000000001" customHeight="1" x14ac:dyDescent="0.45"/>
    <row r="3256" ht="20.100000000000001" customHeight="1" x14ac:dyDescent="0.45"/>
    <row r="3257" ht="20.100000000000001" customHeight="1" x14ac:dyDescent="0.45"/>
    <row r="3258" ht="20.100000000000001" customHeight="1" x14ac:dyDescent="0.45"/>
    <row r="3259" ht="20.100000000000001" customHeight="1" x14ac:dyDescent="0.45"/>
    <row r="3260" ht="20.100000000000001" customHeight="1" x14ac:dyDescent="0.45"/>
    <row r="3261" ht="20.100000000000001" customHeight="1" x14ac:dyDescent="0.45"/>
    <row r="3262" ht="20.100000000000001" customHeight="1" x14ac:dyDescent="0.45"/>
    <row r="3263" ht="20.100000000000001" customHeight="1" x14ac:dyDescent="0.45"/>
    <row r="3264" ht="20.100000000000001" customHeight="1" x14ac:dyDescent="0.45"/>
    <row r="3265" ht="20.100000000000001" customHeight="1" x14ac:dyDescent="0.45"/>
    <row r="3266" ht="20.100000000000001" customHeight="1" x14ac:dyDescent="0.45"/>
    <row r="3267" ht="20.100000000000001" customHeight="1" x14ac:dyDescent="0.45"/>
    <row r="3268" ht="20.100000000000001" customHeight="1" x14ac:dyDescent="0.45"/>
    <row r="3269" ht="20.100000000000001" customHeight="1" x14ac:dyDescent="0.45"/>
    <row r="3270" ht="20.100000000000001" customHeight="1" x14ac:dyDescent="0.45"/>
    <row r="3271" ht="20.100000000000001" customHeight="1" x14ac:dyDescent="0.45"/>
    <row r="3272" ht="20.100000000000001" customHeight="1" x14ac:dyDescent="0.45"/>
    <row r="3273" ht="20.100000000000001" customHeight="1" x14ac:dyDescent="0.45"/>
    <row r="3274" ht="20.100000000000001" customHeight="1" x14ac:dyDescent="0.45"/>
    <row r="3275" ht="20.100000000000001" customHeight="1" x14ac:dyDescent="0.45"/>
    <row r="3276" ht="20.100000000000001" customHeight="1" x14ac:dyDescent="0.45"/>
    <row r="3277" ht="20.100000000000001" customHeight="1" x14ac:dyDescent="0.45"/>
    <row r="3278" ht="20.100000000000001" customHeight="1" x14ac:dyDescent="0.45"/>
    <row r="3279" ht="20.100000000000001" customHeight="1" x14ac:dyDescent="0.45"/>
    <row r="3280" ht="20.100000000000001" customHeight="1" x14ac:dyDescent="0.45"/>
    <row r="3281" ht="20.100000000000001" customHeight="1" x14ac:dyDescent="0.45"/>
    <row r="3282" ht="20.100000000000001" customHeight="1" x14ac:dyDescent="0.45"/>
    <row r="3283" ht="20.100000000000001" customHeight="1" x14ac:dyDescent="0.45"/>
    <row r="3284" ht="20.100000000000001" customHeight="1" x14ac:dyDescent="0.45"/>
    <row r="3285" ht="20.100000000000001" customHeight="1" x14ac:dyDescent="0.45"/>
    <row r="3286" ht="20.100000000000001" customHeight="1" x14ac:dyDescent="0.45"/>
    <row r="3287" ht="20.100000000000001" customHeight="1" x14ac:dyDescent="0.45"/>
    <row r="3288" ht="20.100000000000001" customHeight="1" x14ac:dyDescent="0.45"/>
    <row r="3289" ht="20.100000000000001" customHeight="1" x14ac:dyDescent="0.45"/>
    <row r="3290" ht="20.100000000000001" customHeight="1" x14ac:dyDescent="0.45"/>
    <row r="3291" ht="20.100000000000001" customHeight="1" x14ac:dyDescent="0.45"/>
    <row r="3292" ht="20.100000000000001" customHeight="1" x14ac:dyDescent="0.45"/>
    <row r="3293" ht="20.100000000000001" customHeight="1" x14ac:dyDescent="0.45"/>
    <row r="3294" ht="20.100000000000001" customHeight="1" x14ac:dyDescent="0.45"/>
    <row r="3295" ht="20.100000000000001" customHeight="1" x14ac:dyDescent="0.45"/>
    <row r="3296" ht="20.100000000000001" customHeight="1" x14ac:dyDescent="0.45"/>
    <row r="3297" ht="20.100000000000001" customHeight="1" x14ac:dyDescent="0.45"/>
    <row r="3298" ht="20.100000000000001" customHeight="1" x14ac:dyDescent="0.45"/>
    <row r="3299" ht="20.100000000000001" customHeight="1" x14ac:dyDescent="0.45"/>
    <row r="3300" ht="20.100000000000001" customHeight="1" x14ac:dyDescent="0.45"/>
    <row r="3301" ht="20.100000000000001" customHeight="1" x14ac:dyDescent="0.45"/>
    <row r="3302" ht="20.100000000000001" customHeight="1" x14ac:dyDescent="0.45"/>
    <row r="3303" ht="20.100000000000001" customHeight="1" x14ac:dyDescent="0.45"/>
    <row r="3304" ht="20.100000000000001" customHeight="1" x14ac:dyDescent="0.45"/>
    <row r="3305" ht="20.100000000000001" customHeight="1" x14ac:dyDescent="0.45"/>
    <row r="3306" ht="20.100000000000001" customHeight="1" x14ac:dyDescent="0.45"/>
    <row r="3307" ht="20.100000000000001" customHeight="1" x14ac:dyDescent="0.45"/>
    <row r="3308" ht="20.100000000000001" customHeight="1" x14ac:dyDescent="0.45"/>
    <row r="3309" ht="20.100000000000001" customHeight="1" x14ac:dyDescent="0.45"/>
    <row r="3310" ht="20.100000000000001" customHeight="1" x14ac:dyDescent="0.45"/>
    <row r="3311" ht="20.100000000000001" customHeight="1" x14ac:dyDescent="0.45"/>
    <row r="3312" ht="20.100000000000001" customHeight="1" x14ac:dyDescent="0.45"/>
    <row r="3313" ht="20.100000000000001" customHeight="1" x14ac:dyDescent="0.45"/>
    <row r="3314" ht="20.100000000000001" customHeight="1" x14ac:dyDescent="0.45"/>
    <row r="3315" ht="20.100000000000001" customHeight="1" x14ac:dyDescent="0.45"/>
    <row r="3316" ht="20.100000000000001" customHeight="1" x14ac:dyDescent="0.45"/>
    <row r="3317" ht="20.100000000000001" customHeight="1" x14ac:dyDescent="0.45"/>
    <row r="3318" ht="20.100000000000001" customHeight="1" x14ac:dyDescent="0.45"/>
    <row r="3319" ht="20.100000000000001" customHeight="1" x14ac:dyDescent="0.45"/>
    <row r="3320" ht="20.100000000000001" customHeight="1" x14ac:dyDescent="0.45"/>
    <row r="3321" ht="20.100000000000001" customHeight="1" x14ac:dyDescent="0.45"/>
    <row r="3322" ht="20.100000000000001" customHeight="1" x14ac:dyDescent="0.45"/>
    <row r="3323" ht="20.100000000000001" customHeight="1" x14ac:dyDescent="0.45"/>
    <row r="3324" ht="20.100000000000001" customHeight="1" x14ac:dyDescent="0.45"/>
    <row r="3325" ht="20.100000000000001" customHeight="1" x14ac:dyDescent="0.45"/>
    <row r="3326" ht="20.100000000000001" customHeight="1" x14ac:dyDescent="0.45"/>
    <row r="3327" ht="20.100000000000001" customHeight="1" x14ac:dyDescent="0.45"/>
    <row r="3328" ht="20.100000000000001" customHeight="1" x14ac:dyDescent="0.45"/>
    <row r="3329" ht="20.100000000000001" customHeight="1" x14ac:dyDescent="0.45"/>
    <row r="3330" ht="20.100000000000001" customHeight="1" x14ac:dyDescent="0.45"/>
    <row r="3331" ht="20.100000000000001" customHeight="1" x14ac:dyDescent="0.45"/>
    <row r="3332" ht="20.100000000000001" customHeight="1" x14ac:dyDescent="0.45"/>
    <row r="3333" ht="20.100000000000001" customHeight="1" x14ac:dyDescent="0.45"/>
    <row r="3334" ht="20.100000000000001" customHeight="1" x14ac:dyDescent="0.45"/>
    <row r="3335" ht="20.100000000000001" customHeight="1" x14ac:dyDescent="0.45"/>
    <row r="3336" ht="20.100000000000001" customHeight="1" x14ac:dyDescent="0.45"/>
    <row r="3337" ht="20.100000000000001" customHeight="1" x14ac:dyDescent="0.45"/>
    <row r="3338" ht="20.100000000000001" customHeight="1" x14ac:dyDescent="0.45"/>
    <row r="3339" ht="20.100000000000001" customHeight="1" x14ac:dyDescent="0.45"/>
    <row r="3340" ht="20.100000000000001" customHeight="1" x14ac:dyDescent="0.45"/>
    <row r="3341" ht="20.100000000000001" customHeight="1" x14ac:dyDescent="0.45"/>
    <row r="3342" ht="20.100000000000001" customHeight="1" x14ac:dyDescent="0.45"/>
    <row r="3343" ht="20.100000000000001" customHeight="1" x14ac:dyDescent="0.45"/>
    <row r="3344" ht="20.100000000000001" customHeight="1" x14ac:dyDescent="0.45"/>
    <row r="3345" ht="20.100000000000001" customHeight="1" x14ac:dyDescent="0.45"/>
    <row r="3346" ht="20.100000000000001" customHeight="1" x14ac:dyDescent="0.45"/>
    <row r="3347" ht="20.100000000000001" customHeight="1" x14ac:dyDescent="0.45"/>
    <row r="3348" ht="20.100000000000001" customHeight="1" x14ac:dyDescent="0.45"/>
    <row r="3349" ht="20.100000000000001" customHeight="1" x14ac:dyDescent="0.45"/>
    <row r="3350" ht="20.100000000000001" customHeight="1" x14ac:dyDescent="0.45"/>
    <row r="3351" ht="20.100000000000001" customHeight="1" x14ac:dyDescent="0.45"/>
    <row r="3352" ht="20.100000000000001" customHeight="1" x14ac:dyDescent="0.45"/>
    <row r="3353" ht="20.100000000000001" customHeight="1" x14ac:dyDescent="0.45"/>
    <row r="3354" ht="20.100000000000001" customHeight="1" x14ac:dyDescent="0.45"/>
    <row r="3355" ht="20.100000000000001" customHeight="1" x14ac:dyDescent="0.45"/>
    <row r="3356" ht="20.100000000000001" customHeight="1" x14ac:dyDescent="0.45"/>
    <row r="3357" ht="20.100000000000001" customHeight="1" x14ac:dyDescent="0.45"/>
    <row r="3358" ht="20.100000000000001" customHeight="1" x14ac:dyDescent="0.45"/>
    <row r="3359" ht="20.100000000000001" customHeight="1" x14ac:dyDescent="0.45"/>
    <row r="3360" ht="20.100000000000001" customHeight="1" x14ac:dyDescent="0.45"/>
    <row r="3361" ht="20.100000000000001" customHeight="1" x14ac:dyDescent="0.45"/>
    <row r="3362" ht="20.100000000000001" customHeight="1" x14ac:dyDescent="0.45"/>
    <row r="3363" ht="20.100000000000001" customHeight="1" x14ac:dyDescent="0.45"/>
    <row r="3364" ht="20.100000000000001" customHeight="1" x14ac:dyDescent="0.45"/>
    <row r="3365" ht="20.100000000000001" customHeight="1" x14ac:dyDescent="0.45"/>
    <row r="3366" ht="20.100000000000001" customHeight="1" x14ac:dyDescent="0.45"/>
    <row r="3367" ht="20.100000000000001" customHeight="1" x14ac:dyDescent="0.45"/>
    <row r="3368" ht="20.100000000000001" customHeight="1" x14ac:dyDescent="0.45"/>
    <row r="3369" ht="20.100000000000001" customHeight="1" x14ac:dyDescent="0.45"/>
    <row r="3370" ht="20.100000000000001" customHeight="1" x14ac:dyDescent="0.45"/>
    <row r="3371" ht="20.100000000000001" customHeight="1" x14ac:dyDescent="0.45"/>
    <row r="3372" ht="20.100000000000001" customHeight="1" x14ac:dyDescent="0.45"/>
    <row r="3373" ht="20.100000000000001" customHeight="1" x14ac:dyDescent="0.45"/>
    <row r="3374" ht="20.100000000000001" customHeight="1" x14ac:dyDescent="0.45"/>
    <row r="3375" ht="20.100000000000001" customHeight="1" x14ac:dyDescent="0.45"/>
    <row r="3376" ht="20.100000000000001" customHeight="1" x14ac:dyDescent="0.45"/>
    <row r="3377" ht="20.100000000000001" customHeight="1" x14ac:dyDescent="0.45"/>
    <row r="3378" ht="20.100000000000001" customHeight="1" x14ac:dyDescent="0.45"/>
    <row r="3379" ht="20.100000000000001" customHeight="1" x14ac:dyDescent="0.45"/>
    <row r="3380" ht="20.100000000000001" customHeight="1" x14ac:dyDescent="0.45"/>
    <row r="3381" ht="20.100000000000001" customHeight="1" x14ac:dyDescent="0.45"/>
    <row r="3382" ht="20.100000000000001" customHeight="1" x14ac:dyDescent="0.45"/>
    <row r="3383" ht="20.100000000000001" customHeight="1" x14ac:dyDescent="0.45"/>
    <row r="3384" ht="20.100000000000001" customHeight="1" x14ac:dyDescent="0.45"/>
    <row r="3385" ht="20.100000000000001" customHeight="1" x14ac:dyDescent="0.45"/>
    <row r="3386" ht="20.100000000000001" customHeight="1" x14ac:dyDescent="0.45"/>
    <row r="3387" ht="20.100000000000001" customHeight="1" x14ac:dyDescent="0.45"/>
    <row r="3388" ht="20.100000000000001" customHeight="1" x14ac:dyDescent="0.45"/>
    <row r="3389" ht="20.100000000000001" customHeight="1" x14ac:dyDescent="0.45"/>
    <row r="3390" ht="20.100000000000001" customHeight="1" x14ac:dyDescent="0.45"/>
    <row r="3391" ht="20.100000000000001" customHeight="1" x14ac:dyDescent="0.45"/>
    <row r="3392" ht="20.100000000000001" customHeight="1" x14ac:dyDescent="0.45"/>
    <row r="3393" ht="20.100000000000001" customHeight="1" x14ac:dyDescent="0.45"/>
    <row r="3394" ht="20.100000000000001" customHeight="1" x14ac:dyDescent="0.45"/>
    <row r="3395" ht="20.100000000000001" customHeight="1" x14ac:dyDescent="0.45"/>
    <row r="3396" ht="20.100000000000001" customHeight="1" x14ac:dyDescent="0.45"/>
    <row r="3397" ht="20.100000000000001" customHeight="1" x14ac:dyDescent="0.45"/>
    <row r="3398" ht="20.100000000000001" customHeight="1" x14ac:dyDescent="0.45"/>
    <row r="3399" ht="20.100000000000001" customHeight="1" x14ac:dyDescent="0.45"/>
    <row r="3400" ht="20.100000000000001" customHeight="1" x14ac:dyDescent="0.45"/>
    <row r="3401" ht="20.100000000000001" customHeight="1" x14ac:dyDescent="0.45"/>
    <row r="3402" ht="20.100000000000001" customHeight="1" x14ac:dyDescent="0.45"/>
    <row r="3403" ht="20.100000000000001" customHeight="1" x14ac:dyDescent="0.45"/>
    <row r="3404" ht="20.100000000000001" customHeight="1" x14ac:dyDescent="0.45"/>
    <row r="3405" ht="20.100000000000001" customHeight="1" x14ac:dyDescent="0.45"/>
    <row r="3406" ht="20.100000000000001" customHeight="1" x14ac:dyDescent="0.45"/>
    <row r="3407" ht="20.100000000000001" customHeight="1" x14ac:dyDescent="0.45"/>
    <row r="3408" ht="20.100000000000001" customHeight="1" x14ac:dyDescent="0.45"/>
    <row r="3409" ht="20.100000000000001" customHeight="1" x14ac:dyDescent="0.45"/>
    <row r="3410" ht="20.100000000000001" customHeight="1" x14ac:dyDescent="0.45"/>
    <row r="3411" ht="20.100000000000001" customHeight="1" x14ac:dyDescent="0.45"/>
    <row r="3412" ht="20.100000000000001" customHeight="1" x14ac:dyDescent="0.45"/>
    <row r="3413" ht="20.100000000000001" customHeight="1" x14ac:dyDescent="0.45"/>
    <row r="3414" ht="20.100000000000001" customHeight="1" x14ac:dyDescent="0.45"/>
    <row r="3415" ht="20.100000000000001" customHeight="1" x14ac:dyDescent="0.45"/>
    <row r="3416" ht="20.100000000000001" customHeight="1" x14ac:dyDescent="0.45"/>
    <row r="3417" ht="20.100000000000001" customHeight="1" x14ac:dyDescent="0.45"/>
    <row r="3418" ht="20.100000000000001" customHeight="1" x14ac:dyDescent="0.45"/>
    <row r="3419" ht="20.100000000000001" customHeight="1" x14ac:dyDescent="0.45"/>
    <row r="3420" ht="20.100000000000001" customHeight="1" x14ac:dyDescent="0.45"/>
    <row r="3421" ht="20.100000000000001" customHeight="1" x14ac:dyDescent="0.45"/>
    <row r="3422" ht="20.100000000000001" customHeight="1" x14ac:dyDescent="0.45"/>
    <row r="3423" ht="20.100000000000001" customHeight="1" x14ac:dyDescent="0.45"/>
    <row r="3424" ht="20.100000000000001" customHeight="1" x14ac:dyDescent="0.45"/>
    <row r="3425" ht="20.100000000000001" customHeight="1" x14ac:dyDescent="0.45"/>
    <row r="3426" ht="20.100000000000001" customHeight="1" x14ac:dyDescent="0.45"/>
    <row r="3427" ht="20.100000000000001" customHeight="1" x14ac:dyDescent="0.45"/>
    <row r="3428" ht="20.100000000000001" customHeight="1" x14ac:dyDescent="0.45"/>
    <row r="3429" ht="20.100000000000001" customHeight="1" x14ac:dyDescent="0.45"/>
    <row r="3430" ht="20.100000000000001" customHeight="1" x14ac:dyDescent="0.45"/>
    <row r="3431" ht="20.100000000000001" customHeight="1" x14ac:dyDescent="0.45"/>
    <row r="3432" ht="20.100000000000001" customHeight="1" x14ac:dyDescent="0.45"/>
    <row r="3433" ht="20.100000000000001" customHeight="1" x14ac:dyDescent="0.45"/>
    <row r="3434" ht="20.100000000000001" customHeight="1" x14ac:dyDescent="0.45"/>
    <row r="3435" ht="20.100000000000001" customHeight="1" x14ac:dyDescent="0.45"/>
    <row r="3436" ht="20.100000000000001" customHeight="1" x14ac:dyDescent="0.45"/>
    <row r="3437" ht="20.100000000000001" customHeight="1" x14ac:dyDescent="0.45"/>
    <row r="3438" ht="20.100000000000001" customHeight="1" x14ac:dyDescent="0.45"/>
    <row r="3439" ht="20.100000000000001" customHeight="1" x14ac:dyDescent="0.45"/>
    <row r="3440" ht="20.100000000000001" customHeight="1" x14ac:dyDescent="0.45"/>
    <row r="3441" ht="20.100000000000001" customHeight="1" x14ac:dyDescent="0.45"/>
    <row r="3442" ht="20.100000000000001" customHeight="1" x14ac:dyDescent="0.45"/>
    <row r="3443" ht="20.100000000000001" customHeight="1" x14ac:dyDescent="0.45"/>
    <row r="3444" ht="20.100000000000001" customHeight="1" x14ac:dyDescent="0.45"/>
    <row r="3445" ht="20.100000000000001" customHeight="1" x14ac:dyDescent="0.45"/>
    <row r="3446" ht="20.100000000000001" customHeight="1" x14ac:dyDescent="0.45"/>
    <row r="3447" ht="20.100000000000001" customHeight="1" x14ac:dyDescent="0.45"/>
    <row r="3448" ht="20.100000000000001" customHeight="1" x14ac:dyDescent="0.45"/>
    <row r="3449" ht="20.100000000000001" customHeight="1" x14ac:dyDescent="0.45"/>
    <row r="3450" ht="20.100000000000001" customHeight="1" x14ac:dyDescent="0.45"/>
    <row r="3451" ht="20.100000000000001" customHeight="1" x14ac:dyDescent="0.45"/>
    <row r="3452" ht="20.100000000000001" customHeight="1" x14ac:dyDescent="0.45"/>
    <row r="3453" ht="20.100000000000001" customHeight="1" x14ac:dyDescent="0.45"/>
    <row r="3454" ht="20.100000000000001" customHeight="1" x14ac:dyDescent="0.45"/>
    <row r="3455" ht="20.100000000000001" customHeight="1" x14ac:dyDescent="0.45"/>
    <row r="3456" ht="20.100000000000001" customHeight="1" x14ac:dyDescent="0.45"/>
    <row r="3457" ht="20.100000000000001" customHeight="1" x14ac:dyDescent="0.45"/>
    <row r="3458" ht="20.100000000000001" customHeight="1" x14ac:dyDescent="0.45"/>
    <row r="3459" ht="20.100000000000001" customHeight="1" x14ac:dyDescent="0.45"/>
    <row r="3460" ht="20.100000000000001" customHeight="1" x14ac:dyDescent="0.45"/>
    <row r="3461" ht="20.100000000000001" customHeight="1" x14ac:dyDescent="0.45"/>
    <row r="3462" ht="20.100000000000001" customHeight="1" x14ac:dyDescent="0.45"/>
    <row r="3463" ht="20.100000000000001" customHeight="1" x14ac:dyDescent="0.45"/>
    <row r="3464" ht="20.100000000000001" customHeight="1" x14ac:dyDescent="0.45"/>
    <row r="3465" ht="20.100000000000001" customHeight="1" x14ac:dyDescent="0.45"/>
    <row r="3466" ht="20.100000000000001" customHeight="1" x14ac:dyDescent="0.45"/>
    <row r="3467" ht="20.100000000000001" customHeight="1" x14ac:dyDescent="0.45"/>
    <row r="3468" ht="20.100000000000001" customHeight="1" x14ac:dyDescent="0.45"/>
    <row r="3469" ht="20.100000000000001" customHeight="1" x14ac:dyDescent="0.45"/>
    <row r="3470" ht="20.100000000000001" customHeight="1" x14ac:dyDescent="0.45"/>
    <row r="3471" ht="20.100000000000001" customHeight="1" x14ac:dyDescent="0.45"/>
    <row r="3472" ht="20.100000000000001" customHeight="1" x14ac:dyDescent="0.45"/>
    <row r="3473" ht="20.100000000000001" customHeight="1" x14ac:dyDescent="0.45"/>
    <row r="3474" ht="20.100000000000001" customHeight="1" x14ac:dyDescent="0.45"/>
    <row r="3475" ht="20.100000000000001" customHeight="1" x14ac:dyDescent="0.45"/>
    <row r="3476" ht="20.100000000000001" customHeight="1" x14ac:dyDescent="0.45"/>
    <row r="3477" ht="20.100000000000001" customHeight="1" x14ac:dyDescent="0.45"/>
    <row r="3478" ht="20.100000000000001" customHeight="1" x14ac:dyDescent="0.45"/>
    <row r="3479" ht="20.100000000000001" customHeight="1" x14ac:dyDescent="0.45"/>
    <row r="3480" ht="20.100000000000001" customHeight="1" x14ac:dyDescent="0.45"/>
    <row r="3481" ht="20.100000000000001" customHeight="1" x14ac:dyDescent="0.45"/>
    <row r="3482" ht="20.100000000000001" customHeight="1" x14ac:dyDescent="0.45"/>
    <row r="3483" ht="20.100000000000001" customHeight="1" x14ac:dyDescent="0.45"/>
    <row r="3484" ht="20.100000000000001" customHeight="1" x14ac:dyDescent="0.45"/>
    <row r="3485" ht="20.100000000000001" customHeight="1" x14ac:dyDescent="0.45"/>
    <row r="3486" ht="20.100000000000001" customHeight="1" x14ac:dyDescent="0.45"/>
    <row r="3487" ht="20.100000000000001" customHeight="1" x14ac:dyDescent="0.45"/>
    <row r="3488" ht="20.100000000000001" customHeight="1" x14ac:dyDescent="0.45"/>
    <row r="3489" ht="20.100000000000001" customHeight="1" x14ac:dyDescent="0.45"/>
    <row r="3490" ht="20.100000000000001" customHeight="1" x14ac:dyDescent="0.45"/>
    <row r="3491" ht="20.100000000000001" customHeight="1" x14ac:dyDescent="0.45"/>
    <row r="3492" ht="20.100000000000001" customHeight="1" x14ac:dyDescent="0.45"/>
    <row r="3493" ht="20.100000000000001" customHeight="1" x14ac:dyDescent="0.45"/>
    <row r="3494" ht="20.100000000000001" customHeight="1" x14ac:dyDescent="0.45"/>
    <row r="3495" ht="20.100000000000001" customHeight="1" x14ac:dyDescent="0.45"/>
    <row r="3496" ht="20.100000000000001" customHeight="1" x14ac:dyDescent="0.45"/>
    <row r="3497" ht="20.100000000000001" customHeight="1" x14ac:dyDescent="0.45"/>
    <row r="3498" ht="20.100000000000001" customHeight="1" x14ac:dyDescent="0.45"/>
    <row r="3499" ht="20.100000000000001" customHeight="1" x14ac:dyDescent="0.45"/>
    <row r="3500" ht="20.100000000000001" customHeight="1" x14ac:dyDescent="0.45"/>
    <row r="3501" ht="20.100000000000001" customHeight="1" x14ac:dyDescent="0.45"/>
    <row r="3502" ht="20.100000000000001" customHeight="1" x14ac:dyDescent="0.45"/>
    <row r="3503" ht="20.100000000000001" customHeight="1" x14ac:dyDescent="0.45"/>
    <row r="3504" ht="20.100000000000001" customHeight="1" x14ac:dyDescent="0.45"/>
    <row r="3505" ht="20.100000000000001" customHeight="1" x14ac:dyDescent="0.45"/>
    <row r="3506" ht="20.100000000000001" customHeight="1" x14ac:dyDescent="0.45"/>
    <row r="3507" ht="20.100000000000001" customHeight="1" x14ac:dyDescent="0.45"/>
    <row r="3508" ht="20.100000000000001" customHeight="1" x14ac:dyDescent="0.45"/>
    <row r="3509" ht="20.100000000000001" customHeight="1" x14ac:dyDescent="0.45"/>
    <row r="3510" ht="20.100000000000001" customHeight="1" x14ac:dyDescent="0.45"/>
    <row r="3511" ht="20.100000000000001" customHeight="1" x14ac:dyDescent="0.45"/>
    <row r="3512" ht="20.100000000000001" customHeight="1" x14ac:dyDescent="0.45"/>
    <row r="3513" ht="20.100000000000001" customHeight="1" x14ac:dyDescent="0.45"/>
    <row r="3514" ht="20.100000000000001" customHeight="1" x14ac:dyDescent="0.45"/>
    <row r="3515" ht="20.100000000000001" customHeight="1" x14ac:dyDescent="0.45"/>
    <row r="3516" ht="20.100000000000001" customHeight="1" x14ac:dyDescent="0.45"/>
    <row r="3517" ht="20.100000000000001" customHeight="1" x14ac:dyDescent="0.45"/>
    <row r="3518" ht="20.100000000000001" customHeight="1" x14ac:dyDescent="0.45"/>
    <row r="3519" ht="20.100000000000001" customHeight="1" x14ac:dyDescent="0.45"/>
    <row r="3520" ht="20.100000000000001" customHeight="1" x14ac:dyDescent="0.45"/>
    <row r="3521" ht="20.100000000000001" customHeight="1" x14ac:dyDescent="0.45"/>
    <row r="3522" ht="20.100000000000001" customHeight="1" x14ac:dyDescent="0.45"/>
    <row r="3523" ht="20.100000000000001" customHeight="1" x14ac:dyDescent="0.45"/>
    <row r="3524" ht="20.100000000000001" customHeight="1" x14ac:dyDescent="0.45"/>
    <row r="3525" ht="20.100000000000001" customHeight="1" x14ac:dyDescent="0.45"/>
    <row r="3526" ht="20.100000000000001" customHeight="1" x14ac:dyDescent="0.45"/>
    <row r="3527" ht="20.100000000000001" customHeight="1" x14ac:dyDescent="0.45"/>
    <row r="3528" ht="20.100000000000001" customHeight="1" x14ac:dyDescent="0.45"/>
    <row r="3529" ht="20.100000000000001" customHeight="1" x14ac:dyDescent="0.45"/>
    <row r="3530" ht="20.100000000000001" customHeight="1" x14ac:dyDescent="0.45"/>
    <row r="3531" ht="20.100000000000001" customHeight="1" x14ac:dyDescent="0.45"/>
    <row r="3532" ht="20.100000000000001" customHeight="1" x14ac:dyDescent="0.45"/>
    <row r="3533" ht="20.100000000000001" customHeight="1" x14ac:dyDescent="0.45"/>
    <row r="3534" ht="20.100000000000001" customHeight="1" x14ac:dyDescent="0.45"/>
    <row r="3535" ht="20.100000000000001" customHeight="1" x14ac:dyDescent="0.45"/>
    <row r="3536" ht="20.100000000000001" customHeight="1" x14ac:dyDescent="0.45"/>
    <row r="3537" ht="20.100000000000001" customHeight="1" x14ac:dyDescent="0.45"/>
    <row r="3538" ht="20.100000000000001" customHeight="1" x14ac:dyDescent="0.45"/>
    <row r="3539" ht="20.100000000000001" customHeight="1" x14ac:dyDescent="0.45"/>
    <row r="3540" ht="20.100000000000001" customHeight="1" x14ac:dyDescent="0.45"/>
    <row r="3541" ht="20.100000000000001" customHeight="1" x14ac:dyDescent="0.45"/>
    <row r="3542" ht="20.100000000000001" customHeight="1" x14ac:dyDescent="0.45"/>
    <row r="3543" ht="20.100000000000001" customHeight="1" x14ac:dyDescent="0.45"/>
    <row r="3544" ht="20.100000000000001" customHeight="1" x14ac:dyDescent="0.45"/>
    <row r="3545" ht="20.100000000000001" customHeight="1" x14ac:dyDescent="0.45"/>
    <row r="3546" ht="20.100000000000001" customHeight="1" x14ac:dyDescent="0.45"/>
    <row r="3547" ht="20.100000000000001" customHeight="1" x14ac:dyDescent="0.45"/>
    <row r="3548" ht="20.100000000000001" customHeight="1" x14ac:dyDescent="0.45"/>
    <row r="3549" ht="20.100000000000001" customHeight="1" x14ac:dyDescent="0.45"/>
    <row r="3550" ht="20.100000000000001" customHeight="1" x14ac:dyDescent="0.45"/>
    <row r="3551" ht="20.100000000000001" customHeight="1" x14ac:dyDescent="0.45"/>
    <row r="3552" ht="20.100000000000001" customHeight="1" x14ac:dyDescent="0.45"/>
    <row r="3553" ht="20.100000000000001" customHeight="1" x14ac:dyDescent="0.45"/>
    <row r="3554" ht="20.100000000000001" customHeight="1" x14ac:dyDescent="0.45"/>
    <row r="3555" ht="20.100000000000001" customHeight="1" x14ac:dyDescent="0.45"/>
    <row r="3556" ht="20.100000000000001" customHeight="1" x14ac:dyDescent="0.45"/>
    <row r="3557" ht="20.100000000000001" customHeight="1" x14ac:dyDescent="0.45"/>
    <row r="3558" ht="20.100000000000001" customHeight="1" x14ac:dyDescent="0.45"/>
    <row r="3559" ht="20.100000000000001" customHeight="1" x14ac:dyDescent="0.45"/>
    <row r="3560" ht="20.100000000000001" customHeight="1" x14ac:dyDescent="0.45"/>
    <row r="3561" ht="20.100000000000001" customHeight="1" x14ac:dyDescent="0.45"/>
    <row r="3562" ht="20.100000000000001" customHeight="1" x14ac:dyDescent="0.45"/>
    <row r="3563" ht="20.100000000000001" customHeight="1" x14ac:dyDescent="0.45"/>
    <row r="3564" ht="20.100000000000001" customHeight="1" x14ac:dyDescent="0.45"/>
    <row r="3565" ht="20.100000000000001" customHeight="1" x14ac:dyDescent="0.45"/>
    <row r="3566" ht="20.100000000000001" customHeight="1" x14ac:dyDescent="0.45"/>
    <row r="3567" ht="20.100000000000001" customHeight="1" x14ac:dyDescent="0.45"/>
    <row r="3568" ht="20.100000000000001" customHeight="1" x14ac:dyDescent="0.45"/>
    <row r="3569" ht="20.100000000000001" customHeight="1" x14ac:dyDescent="0.45"/>
    <row r="3570" ht="20.100000000000001" customHeight="1" x14ac:dyDescent="0.45"/>
    <row r="3571" ht="20.100000000000001" customHeight="1" x14ac:dyDescent="0.45"/>
    <row r="3572" ht="20.100000000000001" customHeight="1" x14ac:dyDescent="0.45"/>
    <row r="3573" ht="20.100000000000001" customHeight="1" x14ac:dyDescent="0.45"/>
    <row r="3574" ht="20.100000000000001" customHeight="1" x14ac:dyDescent="0.45"/>
    <row r="3575" ht="20.100000000000001" customHeight="1" x14ac:dyDescent="0.45"/>
    <row r="3576" ht="20.100000000000001" customHeight="1" x14ac:dyDescent="0.45"/>
    <row r="3577" ht="20.100000000000001" customHeight="1" x14ac:dyDescent="0.45"/>
    <row r="3578" ht="20.100000000000001" customHeight="1" x14ac:dyDescent="0.45"/>
    <row r="3579" ht="20.100000000000001" customHeight="1" x14ac:dyDescent="0.45"/>
    <row r="3580" ht="20.100000000000001" customHeight="1" x14ac:dyDescent="0.45"/>
    <row r="3581" ht="20.100000000000001" customHeight="1" x14ac:dyDescent="0.45"/>
    <row r="3582" ht="20.100000000000001" customHeight="1" x14ac:dyDescent="0.45"/>
    <row r="3583" ht="20.100000000000001" customHeight="1" x14ac:dyDescent="0.45"/>
    <row r="3584" ht="20.100000000000001" customHeight="1" x14ac:dyDescent="0.45"/>
    <row r="3585" ht="20.100000000000001" customHeight="1" x14ac:dyDescent="0.45"/>
    <row r="3586" ht="20.100000000000001" customHeight="1" x14ac:dyDescent="0.45"/>
    <row r="3587" ht="20.100000000000001" customHeight="1" x14ac:dyDescent="0.45"/>
    <row r="3588" ht="20.100000000000001" customHeight="1" x14ac:dyDescent="0.45"/>
    <row r="3589" ht="20.100000000000001" customHeight="1" x14ac:dyDescent="0.45"/>
    <row r="3590" ht="20.100000000000001" customHeight="1" x14ac:dyDescent="0.45"/>
    <row r="3591" ht="20.100000000000001" customHeight="1" x14ac:dyDescent="0.45"/>
    <row r="3592" ht="20.100000000000001" customHeight="1" x14ac:dyDescent="0.45"/>
    <row r="3593" ht="20.100000000000001" customHeight="1" x14ac:dyDescent="0.45"/>
    <row r="3594" ht="20.100000000000001" customHeight="1" x14ac:dyDescent="0.45"/>
    <row r="3595" ht="20.100000000000001" customHeight="1" x14ac:dyDescent="0.45"/>
    <row r="3596" ht="20.100000000000001" customHeight="1" x14ac:dyDescent="0.45"/>
    <row r="3597" ht="20.100000000000001" customHeight="1" x14ac:dyDescent="0.45"/>
    <row r="3598" ht="20.100000000000001" customHeight="1" x14ac:dyDescent="0.45"/>
    <row r="3599" ht="20.100000000000001" customHeight="1" x14ac:dyDescent="0.45"/>
    <row r="3600" ht="20.100000000000001" customHeight="1" x14ac:dyDescent="0.45"/>
    <row r="3601" ht="20.100000000000001" customHeight="1" x14ac:dyDescent="0.45"/>
    <row r="3602" ht="20.100000000000001" customHeight="1" x14ac:dyDescent="0.45"/>
    <row r="3603" ht="20.100000000000001" customHeight="1" x14ac:dyDescent="0.45"/>
    <row r="3604" ht="20.100000000000001" customHeight="1" x14ac:dyDescent="0.45"/>
    <row r="3605" ht="20.100000000000001" customHeight="1" x14ac:dyDescent="0.45"/>
    <row r="3606" ht="20.100000000000001" customHeight="1" x14ac:dyDescent="0.45"/>
    <row r="3607" ht="20.100000000000001" customHeight="1" x14ac:dyDescent="0.45"/>
    <row r="3608" ht="20.100000000000001" customHeight="1" x14ac:dyDescent="0.45"/>
    <row r="3609" ht="20.100000000000001" customHeight="1" x14ac:dyDescent="0.45"/>
    <row r="3610" ht="20.100000000000001" customHeight="1" x14ac:dyDescent="0.45"/>
    <row r="3611" ht="20.100000000000001" customHeight="1" x14ac:dyDescent="0.45"/>
    <row r="3612" ht="20.100000000000001" customHeight="1" x14ac:dyDescent="0.45"/>
    <row r="3613" ht="20.100000000000001" customHeight="1" x14ac:dyDescent="0.45"/>
    <row r="3614" ht="20.100000000000001" customHeight="1" x14ac:dyDescent="0.45"/>
    <row r="3615" ht="20.100000000000001" customHeight="1" x14ac:dyDescent="0.45"/>
    <row r="3616" ht="20.100000000000001" customHeight="1" x14ac:dyDescent="0.45"/>
    <row r="3617" ht="20.100000000000001" customHeight="1" x14ac:dyDescent="0.45"/>
    <row r="3618" ht="20.100000000000001" customHeight="1" x14ac:dyDescent="0.45"/>
    <row r="3619" ht="20.100000000000001" customHeight="1" x14ac:dyDescent="0.45"/>
    <row r="3620" ht="20.100000000000001" customHeight="1" x14ac:dyDescent="0.45"/>
    <row r="3621" ht="20.100000000000001" customHeight="1" x14ac:dyDescent="0.45"/>
    <row r="3622" ht="20.100000000000001" customHeight="1" x14ac:dyDescent="0.45"/>
    <row r="3623" ht="20.100000000000001" customHeight="1" x14ac:dyDescent="0.45"/>
    <row r="3624" ht="20.100000000000001" customHeight="1" x14ac:dyDescent="0.45"/>
    <row r="3625" ht="20.100000000000001" customHeight="1" x14ac:dyDescent="0.45"/>
    <row r="3626" ht="20.100000000000001" customHeight="1" x14ac:dyDescent="0.45"/>
    <row r="3627" ht="20.100000000000001" customHeight="1" x14ac:dyDescent="0.45"/>
    <row r="3628" ht="20.100000000000001" customHeight="1" x14ac:dyDescent="0.45"/>
    <row r="3629" ht="20.100000000000001" customHeight="1" x14ac:dyDescent="0.45"/>
    <row r="3630" ht="20.100000000000001" customHeight="1" x14ac:dyDescent="0.45"/>
    <row r="3631" ht="20.100000000000001" customHeight="1" x14ac:dyDescent="0.45"/>
    <row r="3632" ht="20.100000000000001" customHeight="1" x14ac:dyDescent="0.45"/>
    <row r="3633" ht="20.100000000000001" customHeight="1" x14ac:dyDescent="0.45"/>
    <row r="3634" ht="20.100000000000001" customHeight="1" x14ac:dyDescent="0.45"/>
    <row r="3635" ht="20.100000000000001" customHeight="1" x14ac:dyDescent="0.45"/>
    <row r="3636" ht="20.100000000000001" customHeight="1" x14ac:dyDescent="0.45"/>
    <row r="3637" ht="20.100000000000001" customHeight="1" x14ac:dyDescent="0.45"/>
    <row r="3638" ht="20.100000000000001" customHeight="1" x14ac:dyDescent="0.45"/>
    <row r="3639" ht="20.100000000000001" customHeight="1" x14ac:dyDescent="0.45"/>
    <row r="3640" ht="20.100000000000001" customHeight="1" x14ac:dyDescent="0.45"/>
    <row r="3641" ht="20.100000000000001" customHeight="1" x14ac:dyDescent="0.45"/>
    <row r="3642" ht="20.100000000000001" customHeight="1" x14ac:dyDescent="0.45"/>
    <row r="3643" ht="20.100000000000001" customHeight="1" x14ac:dyDescent="0.45"/>
    <row r="3644" ht="20.100000000000001" customHeight="1" x14ac:dyDescent="0.45"/>
    <row r="3645" ht="20.100000000000001" customHeight="1" x14ac:dyDescent="0.45"/>
    <row r="3646" ht="20.100000000000001" customHeight="1" x14ac:dyDescent="0.45"/>
    <row r="3647" ht="20.100000000000001" customHeight="1" x14ac:dyDescent="0.45"/>
    <row r="3648" ht="20.100000000000001" customHeight="1" x14ac:dyDescent="0.45"/>
    <row r="3649" ht="20.100000000000001" customHeight="1" x14ac:dyDescent="0.45"/>
    <row r="3650" ht="20.100000000000001" customHeight="1" x14ac:dyDescent="0.45"/>
    <row r="3651" ht="20.100000000000001" customHeight="1" x14ac:dyDescent="0.45"/>
    <row r="3652" ht="20.100000000000001" customHeight="1" x14ac:dyDescent="0.45"/>
    <row r="3653" ht="20.100000000000001" customHeight="1" x14ac:dyDescent="0.45"/>
    <row r="3654" ht="20.100000000000001" customHeight="1" x14ac:dyDescent="0.45"/>
    <row r="3655" ht="20.100000000000001" customHeight="1" x14ac:dyDescent="0.45"/>
    <row r="3656" ht="20.100000000000001" customHeight="1" x14ac:dyDescent="0.45"/>
    <row r="3657" ht="20.100000000000001" customHeight="1" x14ac:dyDescent="0.45"/>
    <row r="3658" ht="20.100000000000001" customHeight="1" x14ac:dyDescent="0.45"/>
    <row r="3659" ht="20.100000000000001" customHeight="1" x14ac:dyDescent="0.45"/>
    <row r="3660" ht="20.100000000000001" customHeight="1" x14ac:dyDescent="0.45"/>
    <row r="3661" ht="20.100000000000001" customHeight="1" x14ac:dyDescent="0.45"/>
    <row r="3662" ht="20.100000000000001" customHeight="1" x14ac:dyDescent="0.45"/>
    <row r="3663" ht="20.100000000000001" customHeight="1" x14ac:dyDescent="0.45"/>
    <row r="3664" ht="20.100000000000001" customHeight="1" x14ac:dyDescent="0.45"/>
    <row r="3665" ht="20.100000000000001" customHeight="1" x14ac:dyDescent="0.45"/>
    <row r="3666" ht="20.100000000000001" customHeight="1" x14ac:dyDescent="0.45"/>
    <row r="3667" ht="20.100000000000001" customHeight="1" x14ac:dyDescent="0.45"/>
    <row r="3668" ht="20.100000000000001" customHeight="1" x14ac:dyDescent="0.45"/>
    <row r="3669" ht="20.100000000000001" customHeight="1" x14ac:dyDescent="0.45"/>
    <row r="3670" ht="20.100000000000001" customHeight="1" x14ac:dyDescent="0.45"/>
    <row r="3671" ht="20.100000000000001" customHeight="1" x14ac:dyDescent="0.45"/>
    <row r="3672" ht="20.100000000000001" customHeight="1" x14ac:dyDescent="0.45"/>
    <row r="3673" ht="20.100000000000001" customHeight="1" x14ac:dyDescent="0.45"/>
    <row r="3674" ht="20.100000000000001" customHeight="1" x14ac:dyDescent="0.45"/>
    <row r="3675" ht="20.100000000000001" customHeight="1" x14ac:dyDescent="0.45"/>
    <row r="3676" ht="20.100000000000001" customHeight="1" x14ac:dyDescent="0.45"/>
    <row r="3677" ht="20.100000000000001" customHeight="1" x14ac:dyDescent="0.45"/>
    <row r="3678" ht="20.100000000000001" customHeight="1" x14ac:dyDescent="0.45"/>
    <row r="3679" ht="20.100000000000001" customHeight="1" x14ac:dyDescent="0.45"/>
    <row r="3680" ht="20.100000000000001" customHeight="1" x14ac:dyDescent="0.45"/>
    <row r="3681" ht="20.100000000000001" customHeight="1" x14ac:dyDescent="0.45"/>
    <row r="3682" ht="20.100000000000001" customHeight="1" x14ac:dyDescent="0.45"/>
    <row r="3683" ht="20.100000000000001" customHeight="1" x14ac:dyDescent="0.45"/>
    <row r="3684" ht="20.100000000000001" customHeight="1" x14ac:dyDescent="0.45"/>
    <row r="3685" ht="20.100000000000001" customHeight="1" x14ac:dyDescent="0.45"/>
    <row r="3686" ht="20.100000000000001" customHeight="1" x14ac:dyDescent="0.45"/>
    <row r="3687" ht="20.100000000000001" customHeight="1" x14ac:dyDescent="0.45"/>
    <row r="3688" ht="20.100000000000001" customHeight="1" x14ac:dyDescent="0.45"/>
    <row r="3689" ht="20.100000000000001" customHeight="1" x14ac:dyDescent="0.45"/>
    <row r="3690" ht="20.100000000000001" customHeight="1" x14ac:dyDescent="0.45"/>
    <row r="3691" ht="20.100000000000001" customHeight="1" x14ac:dyDescent="0.45"/>
    <row r="3692" ht="20.100000000000001" customHeight="1" x14ac:dyDescent="0.45"/>
    <row r="3693" ht="20.100000000000001" customHeight="1" x14ac:dyDescent="0.45"/>
    <row r="3694" ht="20.100000000000001" customHeight="1" x14ac:dyDescent="0.45"/>
    <row r="3695" ht="20.100000000000001" customHeight="1" x14ac:dyDescent="0.45"/>
    <row r="3696" ht="20.100000000000001" customHeight="1" x14ac:dyDescent="0.45"/>
    <row r="3697" ht="20.100000000000001" customHeight="1" x14ac:dyDescent="0.45"/>
    <row r="3698" ht="20.100000000000001" customHeight="1" x14ac:dyDescent="0.45"/>
    <row r="3699" ht="20.100000000000001" customHeight="1" x14ac:dyDescent="0.45"/>
    <row r="3700" ht="20.100000000000001" customHeight="1" x14ac:dyDescent="0.45"/>
    <row r="3701" ht="20.100000000000001" customHeight="1" x14ac:dyDescent="0.45"/>
    <row r="3702" ht="20.100000000000001" customHeight="1" x14ac:dyDescent="0.45"/>
    <row r="3703" ht="20.100000000000001" customHeight="1" x14ac:dyDescent="0.45"/>
    <row r="3704" ht="20.100000000000001" customHeight="1" x14ac:dyDescent="0.45"/>
    <row r="3705" ht="20.100000000000001" customHeight="1" x14ac:dyDescent="0.45"/>
    <row r="3706" ht="20.100000000000001" customHeight="1" x14ac:dyDescent="0.45"/>
    <row r="3707" ht="20.100000000000001" customHeight="1" x14ac:dyDescent="0.45"/>
    <row r="3708" ht="20.100000000000001" customHeight="1" x14ac:dyDescent="0.45"/>
    <row r="3709" ht="20.100000000000001" customHeight="1" x14ac:dyDescent="0.45"/>
    <row r="3710" ht="20.100000000000001" customHeight="1" x14ac:dyDescent="0.45"/>
    <row r="3711" ht="20.100000000000001" customHeight="1" x14ac:dyDescent="0.45"/>
    <row r="3712" ht="20.100000000000001" customHeight="1" x14ac:dyDescent="0.45"/>
    <row r="3713" ht="20.100000000000001" customHeight="1" x14ac:dyDescent="0.45"/>
    <row r="3714" ht="20.100000000000001" customHeight="1" x14ac:dyDescent="0.45"/>
    <row r="3715" ht="20.100000000000001" customHeight="1" x14ac:dyDescent="0.45"/>
    <row r="3716" ht="20.100000000000001" customHeight="1" x14ac:dyDescent="0.45"/>
    <row r="3717" ht="20.100000000000001" customHeight="1" x14ac:dyDescent="0.45"/>
    <row r="3718" ht="20.100000000000001" customHeight="1" x14ac:dyDescent="0.45"/>
    <row r="3719" ht="20.100000000000001" customHeight="1" x14ac:dyDescent="0.45"/>
    <row r="3720" ht="20.100000000000001" customHeight="1" x14ac:dyDescent="0.45"/>
    <row r="3721" ht="20.100000000000001" customHeight="1" x14ac:dyDescent="0.45"/>
    <row r="3722" ht="20.100000000000001" customHeight="1" x14ac:dyDescent="0.45"/>
    <row r="3723" ht="20.100000000000001" customHeight="1" x14ac:dyDescent="0.45"/>
    <row r="3724" ht="20.100000000000001" customHeight="1" x14ac:dyDescent="0.45"/>
    <row r="3725" ht="20.100000000000001" customHeight="1" x14ac:dyDescent="0.45"/>
    <row r="3726" ht="20.100000000000001" customHeight="1" x14ac:dyDescent="0.45"/>
    <row r="3727" ht="20.100000000000001" customHeight="1" x14ac:dyDescent="0.45"/>
    <row r="3728" ht="20.100000000000001" customHeight="1" x14ac:dyDescent="0.45"/>
    <row r="3729" ht="20.100000000000001" customHeight="1" x14ac:dyDescent="0.45"/>
    <row r="3730" ht="20.100000000000001" customHeight="1" x14ac:dyDescent="0.45"/>
    <row r="3731" ht="20.100000000000001" customHeight="1" x14ac:dyDescent="0.45"/>
    <row r="3732" ht="20.100000000000001" customHeight="1" x14ac:dyDescent="0.45"/>
    <row r="3733" ht="20.100000000000001" customHeight="1" x14ac:dyDescent="0.45"/>
    <row r="3734" ht="20.100000000000001" customHeight="1" x14ac:dyDescent="0.45"/>
    <row r="3735" ht="20.100000000000001" customHeight="1" x14ac:dyDescent="0.45"/>
    <row r="3736" ht="20.100000000000001" customHeight="1" x14ac:dyDescent="0.45"/>
    <row r="3737" ht="20.100000000000001" customHeight="1" x14ac:dyDescent="0.45"/>
    <row r="3738" ht="20.100000000000001" customHeight="1" x14ac:dyDescent="0.45"/>
    <row r="3739" ht="20.100000000000001" customHeight="1" x14ac:dyDescent="0.45"/>
    <row r="3740" ht="20.100000000000001" customHeight="1" x14ac:dyDescent="0.45"/>
    <row r="3741" ht="20.100000000000001" customHeight="1" x14ac:dyDescent="0.45"/>
    <row r="3742" ht="20.100000000000001" customHeight="1" x14ac:dyDescent="0.45"/>
    <row r="3743" ht="20.100000000000001" customHeight="1" x14ac:dyDescent="0.45"/>
    <row r="3744" ht="20.100000000000001" customHeight="1" x14ac:dyDescent="0.45"/>
    <row r="3745" ht="20.100000000000001" customHeight="1" x14ac:dyDescent="0.45"/>
    <row r="3746" ht="20.100000000000001" customHeight="1" x14ac:dyDescent="0.45"/>
    <row r="3747" ht="20.100000000000001" customHeight="1" x14ac:dyDescent="0.45"/>
    <row r="3748" ht="20.100000000000001" customHeight="1" x14ac:dyDescent="0.45"/>
    <row r="3749" ht="20.100000000000001" customHeight="1" x14ac:dyDescent="0.45"/>
    <row r="3750" ht="20.100000000000001" customHeight="1" x14ac:dyDescent="0.45"/>
    <row r="3751" ht="20.100000000000001" customHeight="1" x14ac:dyDescent="0.45"/>
    <row r="3752" ht="20.100000000000001" customHeight="1" x14ac:dyDescent="0.45"/>
    <row r="3753" ht="20.100000000000001" customHeight="1" x14ac:dyDescent="0.45"/>
    <row r="3754" ht="20.100000000000001" customHeight="1" x14ac:dyDescent="0.45"/>
    <row r="3755" ht="20.100000000000001" customHeight="1" x14ac:dyDescent="0.45"/>
    <row r="3756" ht="20.100000000000001" customHeight="1" x14ac:dyDescent="0.45"/>
    <row r="3757" ht="20.100000000000001" customHeight="1" x14ac:dyDescent="0.45"/>
    <row r="3758" ht="20.100000000000001" customHeight="1" x14ac:dyDescent="0.45"/>
    <row r="3759" ht="20.100000000000001" customHeight="1" x14ac:dyDescent="0.45"/>
    <row r="3760" ht="20.100000000000001" customHeight="1" x14ac:dyDescent="0.45"/>
    <row r="3761" ht="20.100000000000001" customHeight="1" x14ac:dyDescent="0.45"/>
    <row r="3762" ht="20.100000000000001" customHeight="1" x14ac:dyDescent="0.45"/>
    <row r="3763" ht="20.100000000000001" customHeight="1" x14ac:dyDescent="0.45"/>
    <row r="3764" ht="20.100000000000001" customHeight="1" x14ac:dyDescent="0.45"/>
    <row r="3765" ht="20.100000000000001" customHeight="1" x14ac:dyDescent="0.45"/>
    <row r="3766" ht="20.100000000000001" customHeight="1" x14ac:dyDescent="0.45"/>
    <row r="3767" ht="20.100000000000001" customHeight="1" x14ac:dyDescent="0.45"/>
    <row r="3768" ht="20.100000000000001" customHeight="1" x14ac:dyDescent="0.45"/>
    <row r="3769" ht="20.100000000000001" customHeight="1" x14ac:dyDescent="0.45"/>
    <row r="3770" ht="20.100000000000001" customHeight="1" x14ac:dyDescent="0.45"/>
    <row r="3771" ht="20.100000000000001" customHeight="1" x14ac:dyDescent="0.45"/>
    <row r="3772" ht="20.100000000000001" customHeight="1" x14ac:dyDescent="0.45"/>
    <row r="3773" ht="20.100000000000001" customHeight="1" x14ac:dyDescent="0.45"/>
    <row r="3774" ht="20.100000000000001" customHeight="1" x14ac:dyDescent="0.45"/>
    <row r="3775" ht="20.100000000000001" customHeight="1" x14ac:dyDescent="0.45"/>
    <row r="3776" ht="20.100000000000001" customHeight="1" x14ac:dyDescent="0.45"/>
    <row r="3777" ht="20.100000000000001" customHeight="1" x14ac:dyDescent="0.45"/>
    <row r="3778" ht="20.100000000000001" customHeight="1" x14ac:dyDescent="0.45"/>
    <row r="3779" ht="20.100000000000001" customHeight="1" x14ac:dyDescent="0.45"/>
    <row r="3780" ht="20.100000000000001" customHeight="1" x14ac:dyDescent="0.45"/>
    <row r="3781" ht="20.100000000000001" customHeight="1" x14ac:dyDescent="0.45"/>
    <row r="3782" ht="20.100000000000001" customHeight="1" x14ac:dyDescent="0.45"/>
    <row r="3783" ht="20.100000000000001" customHeight="1" x14ac:dyDescent="0.45"/>
    <row r="3784" ht="20.100000000000001" customHeight="1" x14ac:dyDescent="0.45"/>
    <row r="3785" ht="20.100000000000001" customHeight="1" x14ac:dyDescent="0.45"/>
    <row r="3786" ht="20.100000000000001" customHeight="1" x14ac:dyDescent="0.45"/>
    <row r="3787" ht="20.100000000000001" customHeight="1" x14ac:dyDescent="0.45"/>
    <row r="3788" ht="20.100000000000001" customHeight="1" x14ac:dyDescent="0.45"/>
    <row r="3789" ht="20.100000000000001" customHeight="1" x14ac:dyDescent="0.45"/>
    <row r="3790" ht="20.100000000000001" customHeight="1" x14ac:dyDescent="0.45"/>
    <row r="3791" ht="20.100000000000001" customHeight="1" x14ac:dyDescent="0.45"/>
    <row r="3792" ht="20.100000000000001" customHeight="1" x14ac:dyDescent="0.45"/>
    <row r="3793" ht="20.100000000000001" customHeight="1" x14ac:dyDescent="0.45"/>
    <row r="3794" ht="20.100000000000001" customHeight="1" x14ac:dyDescent="0.45"/>
    <row r="3795" ht="20.100000000000001" customHeight="1" x14ac:dyDescent="0.45"/>
    <row r="3796" ht="20.100000000000001" customHeight="1" x14ac:dyDescent="0.45"/>
    <row r="3797" ht="20.100000000000001" customHeight="1" x14ac:dyDescent="0.45"/>
    <row r="3798" ht="20.100000000000001" customHeight="1" x14ac:dyDescent="0.45"/>
    <row r="3799" ht="20.100000000000001" customHeight="1" x14ac:dyDescent="0.45"/>
    <row r="3800" ht="20.100000000000001" customHeight="1" x14ac:dyDescent="0.45"/>
    <row r="3801" ht="20.100000000000001" customHeight="1" x14ac:dyDescent="0.45"/>
    <row r="3802" ht="20.100000000000001" customHeight="1" x14ac:dyDescent="0.45"/>
    <row r="3803" ht="20.100000000000001" customHeight="1" x14ac:dyDescent="0.45"/>
    <row r="3804" ht="20.100000000000001" customHeight="1" x14ac:dyDescent="0.45"/>
    <row r="3805" ht="20.100000000000001" customHeight="1" x14ac:dyDescent="0.45"/>
    <row r="3806" ht="20.100000000000001" customHeight="1" x14ac:dyDescent="0.45"/>
    <row r="3807" ht="20.100000000000001" customHeight="1" x14ac:dyDescent="0.45"/>
    <row r="3808" ht="20.100000000000001" customHeight="1" x14ac:dyDescent="0.45"/>
    <row r="3809" ht="20.100000000000001" customHeight="1" x14ac:dyDescent="0.45"/>
    <row r="3810" ht="20.100000000000001" customHeight="1" x14ac:dyDescent="0.45"/>
    <row r="3811" ht="20.100000000000001" customHeight="1" x14ac:dyDescent="0.45"/>
    <row r="3812" ht="20.100000000000001" customHeight="1" x14ac:dyDescent="0.45"/>
    <row r="3813" ht="20.100000000000001" customHeight="1" x14ac:dyDescent="0.45"/>
    <row r="3814" ht="20.100000000000001" customHeight="1" x14ac:dyDescent="0.45"/>
    <row r="3815" ht="20.100000000000001" customHeight="1" x14ac:dyDescent="0.45"/>
    <row r="3816" ht="20.100000000000001" customHeight="1" x14ac:dyDescent="0.45"/>
    <row r="3817" ht="20.100000000000001" customHeight="1" x14ac:dyDescent="0.45"/>
    <row r="3818" ht="20.100000000000001" customHeight="1" x14ac:dyDescent="0.45"/>
    <row r="3819" ht="20.100000000000001" customHeight="1" x14ac:dyDescent="0.45"/>
    <row r="3820" ht="20.100000000000001" customHeight="1" x14ac:dyDescent="0.45"/>
    <row r="3821" ht="20.100000000000001" customHeight="1" x14ac:dyDescent="0.45"/>
    <row r="3822" ht="20.100000000000001" customHeight="1" x14ac:dyDescent="0.45"/>
    <row r="3823" ht="20.100000000000001" customHeight="1" x14ac:dyDescent="0.45"/>
    <row r="3824" ht="20.100000000000001" customHeight="1" x14ac:dyDescent="0.45"/>
    <row r="3825" ht="20.100000000000001" customHeight="1" x14ac:dyDescent="0.45"/>
    <row r="3826" ht="20.100000000000001" customHeight="1" x14ac:dyDescent="0.45"/>
    <row r="3827" ht="20.100000000000001" customHeight="1" x14ac:dyDescent="0.45"/>
    <row r="3828" ht="20.100000000000001" customHeight="1" x14ac:dyDescent="0.45"/>
    <row r="3829" ht="20.100000000000001" customHeight="1" x14ac:dyDescent="0.45"/>
    <row r="3830" ht="20.100000000000001" customHeight="1" x14ac:dyDescent="0.45"/>
    <row r="3831" ht="20.100000000000001" customHeight="1" x14ac:dyDescent="0.45"/>
    <row r="3832" ht="20.100000000000001" customHeight="1" x14ac:dyDescent="0.45"/>
    <row r="3833" ht="20.100000000000001" customHeight="1" x14ac:dyDescent="0.45"/>
    <row r="3834" ht="20.100000000000001" customHeight="1" x14ac:dyDescent="0.45"/>
    <row r="3835" ht="20.100000000000001" customHeight="1" x14ac:dyDescent="0.45"/>
    <row r="3836" ht="20.100000000000001" customHeight="1" x14ac:dyDescent="0.45"/>
    <row r="3837" ht="20.100000000000001" customHeight="1" x14ac:dyDescent="0.45"/>
    <row r="3838" ht="20.100000000000001" customHeight="1" x14ac:dyDescent="0.45"/>
    <row r="3839" ht="20.100000000000001" customHeight="1" x14ac:dyDescent="0.45"/>
    <row r="3840" ht="20.100000000000001" customHeight="1" x14ac:dyDescent="0.45"/>
    <row r="3841" ht="20.100000000000001" customHeight="1" x14ac:dyDescent="0.45"/>
    <row r="3842" ht="20.100000000000001" customHeight="1" x14ac:dyDescent="0.45"/>
    <row r="3843" ht="20.100000000000001" customHeight="1" x14ac:dyDescent="0.45"/>
    <row r="3844" ht="20.100000000000001" customHeight="1" x14ac:dyDescent="0.45"/>
    <row r="3845" ht="20.100000000000001" customHeight="1" x14ac:dyDescent="0.45"/>
    <row r="3846" ht="20.100000000000001" customHeight="1" x14ac:dyDescent="0.45"/>
    <row r="3847" ht="20.100000000000001" customHeight="1" x14ac:dyDescent="0.45"/>
    <row r="3848" ht="20.100000000000001" customHeight="1" x14ac:dyDescent="0.45"/>
    <row r="3849" ht="20.100000000000001" customHeight="1" x14ac:dyDescent="0.45"/>
    <row r="3850" ht="20.100000000000001" customHeight="1" x14ac:dyDescent="0.45"/>
    <row r="3851" ht="20.100000000000001" customHeight="1" x14ac:dyDescent="0.45"/>
    <row r="3852" ht="20.100000000000001" customHeight="1" x14ac:dyDescent="0.45"/>
    <row r="3853" ht="20.100000000000001" customHeight="1" x14ac:dyDescent="0.45"/>
    <row r="3854" ht="20.100000000000001" customHeight="1" x14ac:dyDescent="0.45"/>
    <row r="3855" ht="20.100000000000001" customHeight="1" x14ac:dyDescent="0.45"/>
    <row r="3856" ht="20.100000000000001" customHeight="1" x14ac:dyDescent="0.45"/>
    <row r="3857" ht="20.100000000000001" customHeight="1" x14ac:dyDescent="0.45"/>
    <row r="3858" ht="20.100000000000001" customHeight="1" x14ac:dyDescent="0.45"/>
    <row r="3859" ht="20.100000000000001" customHeight="1" x14ac:dyDescent="0.45"/>
    <row r="3860" ht="20.100000000000001" customHeight="1" x14ac:dyDescent="0.45"/>
    <row r="3861" ht="20.100000000000001" customHeight="1" x14ac:dyDescent="0.45"/>
    <row r="3862" ht="20.100000000000001" customHeight="1" x14ac:dyDescent="0.45"/>
    <row r="3863" ht="20.100000000000001" customHeight="1" x14ac:dyDescent="0.45"/>
    <row r="3864" ht="20.100000000000001" customHeight="1" x14ac:dyDescent="0.45"/>
    <row r="3865" ht="20.100000000000001" customHeight="1" x14ac:dyDescent="0.45"/>
    <row r="3866" ht="20.100000000000001" customHeight="1" x14ac:dyDescent="0.45"/>
    <row r="3867" ht="20.100000000000001" customHeight="1" x14ac:dyDescent="0.45"/>
    <row r="3868" ht="20.100000000000001" customHeight="1" x14ac:dyDescent="0.45"/>
    <row r="3869" ht="20.100000000000001" customHeight="1" x14ac:dyDescent="0.45"/>
    <row r="3870" ht="20.100000000000001" customHeight="1" x14ac:dyDescent="0.45"/>
    <row r="3871" ht="20.100000000000001" customHeight="1" x14ac:dyDescent="0.45"/>
    <row r="3872" ht="20.100000000000001" customHeight="1" x14ac:dyDescent="0.45"/>
    <row r="3873" ht="20.100000000000001" customHeight="1" x14ac:dyDescent="0.45"/>
    <row r="3874" ht="20.100000000000001" customHeight="1" x14ac:dyDescent="0.45"/>
    <row r="3875" ht="20.100000000000001" customHeight="1" x14ac:dyDescent="0.45"/>
    <row r="3876" ht="20.100000000000001" customHeight="1" x14ac:dyDescent="0.45"/>
    <row r="3877" ht="20.100000000000001" customHeight="1" x14ac:dyDescent="0.45"/>
    <row r="3878" ht="20.100000000000001" customHeight="1" x14ac:dyDescent="0.45"/>
    <row r="3879" ht="20.100000000000001" customHeight="1" x14ac:dyDescent="0.45"/>
    <row r="3880" ht="20.100000000000001" customHeight="1" x14ac:dyDescent="0.45"/>
    <row r="3881" ht="20.100000000000001" customHeight="1" x14ac:dyDescent="0.45"/>
    <row r="3882" ht="20.100000000000001" customHeight="1" x14ac:dyDescent="0.45"/>
    <row r="3883" ht="20.100000000000001" customHeight="1" x14ac:dyDescent="0.45"/>
    <row r="3884" ht="20.100000000000001" customHeight="1" x14ac:dyDescent="0.45"/>
    <row r="3885" ht="20.100000000000001" customHeight="1" x14ac:dyDescent="0.45"/>
    <row r="3886" ht="20.100000000000001" customHeight="1" x14ac:dyDescent="0.45"/>
    <row r="3887" ht="20.100000000000001" customHeight="1" x14ac:dyDescent="0.45"/>
    <row r="3888" ht="20.100000000000001" customHeight="1" x14ac:dyDescent="0.45"/>
    <row r="3889" ht="20.100000000000001" customHeight="1" x14ac:dyDescent="0.45"/>
    <row r="3890" ht="20.100000000000001" customHeight="1" x14ac:dyDescent="0.45"/>
    <row r="3891" ht="20.100000000000001" customHeight="1" x14ac:dyDescent="0.45"/>
    <row r="3892" ht="20.100000000000001" customHeight="1" x14ac:dyDescent="0.45"/>
    <row r="3893" ht="20.100000000000001" customHeight="1" x14ac:dyDescent="0.45"/>
    <row r="3894" ht="20.100000000000001" customHeight="1" x14ac:dyDescent="0.45"/>
    <row r="3895" ht="20.100000000000001" customHeight="1" x14ac:dyDescent="0.45"/>
    <row r="3896" ht="20.100000000000001" customHeight="1" x14ac:dyDescent="0.45"/>
    <row r="3897" ht="20.100000000000001" customHeight="1" x14ac:dyDescent="0.45"/>
    <row r="3898" ht="20.100000000000001" customHeight="1" x14ac:dyDescent="0.45"/>
    <row r="3899" ht="20.100000000000001" customHeight="1" x14ac:dyDescent="0.45"/>
    <row r="3900" ht="20.100000000000001" customHeight="1" x14ac:dyDescent="0.45"/>
    <row r="3901" ht="20.100000000000001" customHeight="1" x14ac:dyDescent="0.45"/>
    <row r="3902" ht="20.100000000000001" customHeight="1" x14ac:dyDescent="0.45"/>
    <row r="3903" ht="20.100000000000001" customHeight="1" x14ac:dyDescent="0.45"/>
    <row r="3904" ht="20.100000000000001" customHeight="1" x14ac:dyDescent="0.45"/>
    <row r="3905" ht="20.100000000000001" customHeight="1" x14ac:dyDescent="0.45"/>
    <row r="3906" ht="20.100000000000001" customHeight="1" x14ac:dyDescent="0.45"/>
    <row r="3907" ht="20.100000000000001" customHeight="1" x14ac:dyDescent="0.45"/>
    <row r="3908" ht="20.100000000000001" customHeight="1" x14ac:dyDescent="0.45"/>
    <row r="3909" ht="20.100000000000001" customHeight="1" x14ac:dyDescent="0.45"/>
    <row r="3910" ht="20.100000000000001" customHeight="1" x14ac:dyDescent="0.45"/>
    <row r="3911" ht="20.100000000000001" customHeight="1" x14ac:dyDescent="0.45"/>
    <row r="3912" ht="20.100000000000001" customHeight="1" x14ac:dyDescent="0.45"/>
    <row r="3913" ht="20.100000000000001" customHeight="1" x14ac:dyDescent="0.45"/>
    <row r="3914" ht="20.100000000000001" customHeight="1" x14ac:dyDescent="0.45"/>
    <row r="3915" ht="20.100000000000001" customHeight="1" x14ac:dyDescent="0.45"/>
    <row r="3916" ht="20.100000000000001" customHeight="1" x14ac:dyDescent="0.45"/>
    <row r="3917" ht="20.100000000000001" customHeight="1" x14ac:dyDescent="0.45"/>
    <row r="3918" ht="20.100000000000001" customHeight="1" x14ac:dyDescent="0.45"/>
    <row r="3919" ht="20.100000000000001" customHeight="1" x14ac:dyDescent="0.45"/>
    <row r="3920" ht="20.100000000000001" customHeight="1" x14ac:dyDescent="0.45"/>
    <row r="3921" ht="20.100000000000001" customHeight="1" x14ac:dyDescent="0.45"/>
    <row r="3922" ht="20.100000000000001" customHeight="1" x14ac:dyDescent="0.45"/>
    <row r="3923" ht="20.100000000000001" customHeight="1" x14ac:dyDescent="0.45"/>
    <row r="3924" ht="20.100000000000001" customHeight="1" x14ac:dyDescent="0.45"/>
    <row r="3925" ht="20.100000000000001" customHeight="1" x14ac:dyDescent="0.45"/>
    <row r="3926" ht="20.100000000000001" customHeight="1" x14ac:dyDescent="0.45"/>
    <row r="3927" ht="20.100000000000001" customHeight="1" x14ac:dyDescent="0.45"/>
    <row r="3928" ht="20.100000000000001" customHeight="1" x14ac:dyDescent="0.45"/>
    <row r="3929" ht="20.100000000000001" customHeight="1" x14ac:dyDescent="0.45"/>
    <row r="3930" ht="20.100000000000001" customHeight="1" x14ac:dyDescent="0.45"/>
    <row r="3931" ht="20.100000000000001" customHeight="1" x14ac:dyDescent="0.45"/>
    <row r="3932" ht="20.100000000000001" customHeight="1" x14ac:dyDescent="0.45"/>
    <row r="3933" ht="20.100000000000001" customHeight="1" x14ac:dyDescent="0.45"/>
    <row r="3934" ht="20.100000000000001" customHeight="1" x14ac:dyDescent="0.45"/>
    <row r="3935" ht="20.100000000000001" customHeight="1" x14ac:dyDescent="0.45"/>
    <row r="3936" ht="20.100000000000001" customHeight="1" x14ac:dyDescent="0.45"/>
    <row r="3937" ht="20.100000000000001" customHeight="1" x14ac:dyDescent="0.45"/>
    <row r="3938" ht="20.100000000000001" customHeight="1" x14ac:dyDescent="0.45"/>
    <row r="3939" ht="20.100000000000001" customHeight="1" x14ac:dyDescent="0.45"/>
    <row r="3940" ht="20.100000000000001" customHeight="1" x14ac:dyDescent="0.45"/>
    <row r="3941" ht="20.100000000000001" customHeight="1" x14ac:dyDescent="0.45"/>
    <row r="3942" ht="20.100000000000001" customHeight="1" x14ac:dyDescent="0.45"/>
    <row r="3943" ht="20.100000000000001" customHeight="1" x14ac:dyDescent="0.45"/>
    <row r="3944" ht="20.100000000000001" customHeight="1" x14ac:dyDescent="0.45"/>
    <row r="3945" ht="20.100000000000001" customHeight="1" x14ac:dyDescent="0.45"/>
    <row r="3946" ht="20.100000000000001" customHeight="1" x14ac:dyDescent="0.45"/>
    <row r="3947" ht="20.100000000000001" customHeight="1" x14ac:dyDescent="0.45"/>
    <row r="3948" ht="20.100000000000001" customHeight="1" x14ac:dyDescent="0.45"/>
    <row r="3949" ht="20.100000000000001" customHeight="1" x14ac:dyDescent="0.45"/>
    <row r="3950" ht="20.100000000000001" customHeight="1" x14ac:dyDescent="0.45"/>
    <row r="3951" ht="20.100000000000001" customHeight="1" x14ac:dyDescent="0.45"/>
    <row r="3952" ht="20.100000000000001" customHeight="1" x14ac:dyDescent="0.45"/>
    <row r="3953" ht="20.100000000000001" customHeight="1" x14ac:dyDescent="0.45"/>
    <row r="3954" ht="20.100000000000001" customHeight="1" x14ac:dyDescent="0.45"/>
    <row r="3955" ht="20.100000000000001" customHeight="1" x14ac:dyDescent="0.45"/>
    <row r="3956" ht="20.100000000000001" customHeight="1" x14ac:dyDescent="0.45"/>
    <row r="3957" ht="20.100000000000001" customHeight="1" x14ac:dyDescent="0.45"/>
    <row r="3958" ht="20.100000000000001" customHeight="1" x14ac:dyDescent="0.45"/>
    <row r="3959" ht="20.100000000000001" customHeight="1" x14ac:dyDescent="0.45"/>
    <row r="3960" ht="20.100000000000001" customHeight="1" x14ac:dyDescent="0.45"/>
    <row r="3961" ht="20.100000000000001" customHeight="1" x14ac:dyDescent="0.45"/>
    <row r="3962" ht="20.100000000000001" customHeight="1" x14ac:dyDescent="0.45"/>
    <row r="3963" ht="20.100000000000001" customHeight="1" x14ac:dyDescent="0.45"/>
    <row r="3964" ht="20.100000000000001" customHeight="1" x14ac:dyDescent="0.45"/>
    <row r="3965" ht="20.100000000000001" customHeight="1" x14ac:dyDescent="0.45"/>
    <row r="3966" ht="20.100000000000001" customHeight="1" x14ac:dyDescent="0.45"/>
    <row r="3967" ht="20.100000000000001" customHeight="1" x14ac:dyDescent="0.45"/>
    <row r="3968" ht="20.100000000000001" customHeight="1" x14ac:dyDescent="0.45"/>
    <row r="3969" ht="20.100000000000001" customHeight="1" x14ac:dyDescent="0.45"/>
    <row r="3970" ht="20.100000000000001" customHeight="1" x14ac:dyDescent="0.45"/>
    <row r="3971" ht="20.100000000000001" customHeight="1" x14ac:dyDescent="0.45"/>
    <row r="3972" ht="20.100000000000001" customHeight="1" x14ac:dyDescent="0.45"/>
    <row r="3973" ht="20.100000000000001" customHeight="1" x14ac:dyDescent="0.45"/>
    <row r="3974" ht="20.100000000000001" customHeight="1" x14ac:dyDescent="0.45"/>
    <row r="3975" ht="20.100000000000001" customHeight="1" x14ac:dyDescent="0.45"/>
    <row r="3976" ht="20.100000000000001" customHeight="1" x14ac:dyDescent="0.45"/>
    <row r="3977" ht="20.100000000000001" customHeight="1" x14ac:dyDescent="0.45"/>
    <row r="3978" ht="20.100000000000001" customHeight="1" x14ac:dyDescent="0.45"/>
    <row r="3979" ht="20.100000000000001" customHeight="1" x14ac:dyDescent="0.45"/>
    <row r="3980" ht="20.100000000000001" customHeight="1" x14ac:dyDescent="0.45"/>
    <row r="3981" ht="20.100000000000001" customHeight="1" x14ac:dyDescent="0.45"/>
    <row r="3982" ht="20.100000000000001" customHeight="1" x14ac:dyDescent="0.45"/>
    <row r="3983" ht="20.100000000000001" customHeight="1" x14ac:dyDescent="0.45"/>
    <row r="3984" ht="20.100000000000001" customHeight="1" x14ac:dyDescent="0.45"/>
    <row r="3985" ht="20.100000000000001" customHeight="1" x14ac:dyDescent="0.45"/>
    <row r="3986" ht="20.100000000000001" customHeight="1" x14ac:dyDescent="0.45"/>
    <row r="3987" ht="20.100000000000001" customHeight="1" x14ac:dyDescent="0.45"/>
    <row r="3988" ht="20.100000000000001" customHeight="1" x14ac:dyDescent="0.45"/>
    <row r="3989" ht="20.100000000000001" customHeight="1" x14ac:dyDescent="0.45"/>
    <row r="3990" ht="20.100000000000001" customHeight="1" x14ac:dyDescent="0.45"/>
    <row r="3991" ht="20.100000000000001" customHeight="1" x14ac:dyDescent="0.45"/>
    <row r="3992" ht="20.100000000000001" customHeight="1" x14ac:dyDescent="0.45"/>
    <row r="3993" ht="20.100000000000001" customHeight="1" x14ac:dyDescent="0.45"/>
    <row r="3994" ht="20.100000000000001" customHeight="1" x14ac:dyDescent="0.45"/>
    <row r="3995" ht="20.100000000000001" customHeight="1" x14ac:dyDescent="0.45"/>
    <row r="3996" ht="20.100000000000001" customHeight="1" x14ac:dyDescent="0.45"/>
    <row r="3997" ht="20.100000000000001" customHeight="1" x14ac:dyDescent="0.45"/>
    <row r="3998" ht="20.100000000000001" customHeight="1" x14ac:dyDescent="0.45"/>
    <row r="3999" ht="20.100000000000001" customHeight="1" x14ac:dyDescent="0.45"/>
    <row r="4000" ht="20.100000000000001" customHeight="1" x14ac:dyDescent="0.45"/>
    <row r="4001" ht="20.100000000000001" customHeight="1" x14ac:dyDescent="0.45"/>
    <row r="4002" ht="20.100000000000001" customHeight="1" x14ac:dyDescent="0.45"/>
    <row r="4003" ht="20.100000000000001" customHeight="1" x14ac:dyDescent="0.45"/>
    <row r="4004" ht="20.100000000000001" customHeight="1" x14ac:dyDescent="0.45"/>
    <row r="4005" ht="20.100000000000001" customHeight="1" x14ac:dyDescent="0.45"/>
    <row r="4006" ht="20.100000000000001" customHeight="1" x14ac:dyDescent="0.45"/>
    <row r="4007" ht="20.100000000000001" customHeight="1" x14ac:dyDescent="0.45"/>
    <row r="4008" ht="20.100000000000001" customHeight="1" x14ac:dyDescent="0.45"/>
    <row r="4009" ht="20.100000000000001" customHeight="1" x14ac:dyDescent="0.45"/>
    <row r="4010" ht="20.100000000000001" customHeight="1" x14ac:dyDescent="0.45"/>
    <row r="4011" ht="20.100000000000001" customHeight="1" x14ac:dyDescent="0.45"/>
    <row r="4012" ht="20.100000000000001" customHeight="1" x14ac:dyDescent="0.45"/>
    <row r="4013" ht="20.100000000000001" customHeight="1" x14ac:dyDescent="0.45"/>
    <row r="4014" ht="20.100000000000001" customHeight="1" x14ac:dyDescent="0.45"/>
    <row r="4015" ht="20.100000000000001" customHeight="1" x14ac:dyDescent="0.45"/>
    <row r="4016" ht="20.100000000000001" customHeight="1" x14ac:dyDescent="0.45"/>
    <row r="4017" ht="20.100000000000001" customHeight="1" x14ac:dyDescent="0.45"/>
    <row r="4018" ht="20.100000000000001" customHeight="1" x14ac:dyDescent="0.45"/>
    <row r="4019" ht="20.100000000000001" customHeight="1" x14ac:dyDescent="0.45"/>
    <row r="4020" ht="20.100000000000001" customHeight="1" x14ac:dyDescent="0.45"/>
    <row r="4021" ht="20.100000000000001" customHeight="1" x14ac:dyDescent="0.45"/>
    <row r="4022" ht="20.100000000000001" customHeight="1" x14ac:dyDescent="0.45"/>
    <row r="4023" ht="20.100000000000001" customHeight="1" x14ac:dyDescent="0.45"/>
    <row r="4024" ht="20.100000000000001" customHeight="1" x14ac:dyDescent="0.45"/>
    <row r="4025" ht="20.100000000000001" customHeight="1" x14ac:dyDescent="0.45"/>
    <row r="4026" ht="20.100000000000001" customHeight="1" x14ac:dyDescent="0.45"/>
    <row r="4027" ht="20.100000000000001" customHeight="1" x14ac:dyDescent="0.45"/>
    <row r="4028" ht="20.100000000000001" customHeight="1" x14ac:dyDescent="0.45"/>
    <row r="4029" ht="20.100000000000001" customHeight="1" x14ac:dyDescent="0.45"/>
    <row r="4030" ht="20.100000000000001" customHeight="1" x14ac:dyDescent="0.45"/>
    <row r="4031" ht="20.100000000000001" customHeight="1" x14ac:dyDescent="0.45"/>
    <row r="4032" ht="20.100000000000001" customHeight="1" x14ac:dyDescent="0.45"/>
    <row r="4033" ht="20.100000000000001" customHeight="1" x14ac:dyDescent="0.45"/>
    <row r="4034" ht="20.100000000000001" customHeight="1" x14ac:dyDescent="0.45"/>
    <row r="4035" ht="20.100000000000001" customHeight="1" x14ac:dyDescent="0.45"/>
    <row r="4036" ht="20.100000000000001" customHeight="1" x14ac:dyDescent="0.45"/>
    <row r="4037" ht="20.100000000000001" customHeight="1" x14ac:dyDescent="0.45"/>
    <row r="4038" ht="20.100000000000001" customHeight="1" x14ac:dyDescent="0.45"/>
    <row r="4039" ht="20.100000000000001" customHeight="1" x14ac:dyDescent="0.45"/>
    <row r="4040" ht="20.100000000000001" customHeight="1" x14ac:dyDescent="0.45"/>
    <row r="4041" ht="20.100000000000001" customHeight="1" x14ac:dyDescent="0.45"/>
    <row r="4042" ht="20.100000000000001" customHeight="1" x14ac:dyDescent="0.45"/>
    <row r="4043" ht="20.100000000000001" customHeight="1" x14ac:dyDescent="0.45"/>
    <row r="4044" ht="20.100000000000001" customHeight="1" x14ac:dyDescent="0.45"/>
    <row r="4045" ht="20.100000000000001" customHeight="1" x14ac:dyDescent="0.45"/>
    <row r="4046" ht="20.100000000000001" customHeight="1" x14ac:dyDescent="0.45"/>
    <row r="4047" ht="20.100000000000001" customHeight="1" x14ac:dyDescent="0.45"/>
    <row r="4048" ht="20.100000000000001" customHeight="1" x14ac:dyDescent="0.45"/>
    <row r="4049" ht="20.100000000000001" customHeight="1" x14ac:dyDescent="0.45"/>
    <row r="4050" ht="20.100000000000001" customHeight="1" x14ac:dyDescent="0.45"/>
    <row r="4051" ht="20.100000000000001" customHeight="1" x14ac:dyDescent="0.45"/>
    <row r="4052" ht="20.100000000000001" customHeight="1" x14ac:dyDescent="0.45"/>
    <row r="4053" ht="20.100000000000001" customHeight="1" x14ac:dyDescent="0.45"/>
    <row r="4054" ht="20.100000000000001" customHeight="1" x14ac:dyDescent="0.45"/>
    <row r="4055" ht="20.100000000000001" customHeight="1" x14ac:dyDescent="0.45"/>
    <row r="4056" ht="20.100000000000001" customHeight="1" x14ac:dyDescent="0.45"/>
    <row r="4057" ht="20.100000000000001" customHeight="1" x14ac:dyDescent="0.45"/>
    <row r="4058" ht="20.100000000000001" customHeight="1" x14ac:dyDescent="0.45"/>
    <row r="4059" ht="20.100000000000001" customHeight="1" x14ac:dyDescent="0.45"/>
    <row r="4060" ht="20.100000000000001" customHeight="1" x14ac:dyDescent="0.45"/>
    <row r="4061" ht="20.100000000000001" customHeight="1" x14ac:dyDescent="0.45"/>
    <row r="4062" ht="20.100000000000001" customHeight="1" x14ac:dyDescent="0.45"/>
    <row r="4063" ht="20.100000000000001" customHeight="1" x14ac:dyDescent="0.45"/>
    <row r="4064" ht="20.100000000000001" customHeight="1" x14ac:dyDescent="0.45"/>
    <row r="4065" ht="20.100000000000001" customHeight="1" x14ac:dyDescent="0.45"/>
    <row r="4066" ht="20.100000000000001" customHeight="1" x14ac:dyDescent="0.45"/>
    <row r="4067" ht="20.100000000000001" customHeight="1" x14ac:dyDescent="0.45"/>
    <row r="4068" ht="20.100000000000001" customHeight="1" x14ac:dyDescent="0.45"/>
    <row r="4069" ht="20.100000000000001" customHeight="1" x14ac:dyDescent="0.45"/>
    <row r="4070" ht="20.100000000000001" customHeight="1" x14ac:dyDescent="0.45"/>
    <row r="4071" ht="20.100000000000001" customHeight="1" x14ac:dyDescent="0.45"/>
    <row r="4072" ht="20.100000000000001" customHeight="1" x14ac:dyDescent="0.45"/>
    <row r="4073" ht="20.100000000000001" customHeight="1" x14ac:dyDescent="0.45"/>
    <row r="4074" ht="20.100000000000001" customHeight="1" x14ac:dyDescent="0.45"/>
    <row r="4075" ht="20.100000000000001" customHeight="1" x14ac:dyDescent="0.45"/>
    <row r="4076" ht="20.100000000000001" customHeight="1" x14ac:dyDescent="0.45"/>
    <row r="4077" ht="20.100000000000001" customHeight="1" x14ac:dyDescent="0.45"/>
    <row r="4078" ht="20.100000000000001" customHeight="1" x14ac:dyDescent="0.45"/>
    <row r="4079" ht="20.100000000000001" customHeight="1" x14ac:dyDescent="0.45"/>
    <row r="4080" ht="20.100000000000001" customHeight="1" x14ac:dyDescent="0.45"/>
    <row r="4081" ht="20.100000000000001" customHeight="1" x14ac:dyDescent="0.45"/>
    <row r="4082" ht="20.100000000000001" customHeight="1" x14ac:dyDescent="0.45"/>
    <row r="4083" ht="20.100000000000001" customHeight="1" x14ac:dyDescent="0.45"/>
    <row r="4084" ht="20.100000000000001" customHeight="1" x14ac:dyDescent="0.45"/>
    <row r="4085" ht="20.100000000000001" customHeight="1" x14ac:dyDescent="0.45"/>
    <row r="4086" ht="20.100000000000001" customHeight="1" x14ac:dyDescent="0.45"/>
    <row r="4087" ht="20.100000000000001" customHeight="1" x14ac:dyDescent="0.45"/>
    <row r="4088" ht="20.100000000000001" customHeight="1" x14ac:dyDescent="0.45"/>
    <row r="4089" ht="20.100000000000001" customHeight="1" x14ac:dyDescent="0.45"/>
    <row r="4090" ht="20.100000000000001" customHeight="1" x14ac:dyDescent="0.45"/>
    <row r="4091" ht="20.100000000000001" customHeight="1" x14ac:dyDescent="0.45"/>
    <row r="4092" ht="20.100000000000001" customHeight="1" x14ac:dyDescent="0.45"/>
    <row r="4093" ht="20.100000000000001" customHeight="1" x14ac:dyDescent="0.45"/>
    <row r="4094" ht="20.100000000000001" customHeight="1" x14ac:dyDescent="0.45"/>
    <row r="4095" ht="20.100000000000001" customHeight="1" x14ac:dyDescent="0.45"/>
    <row r="4096" ht="20.100000000000001" customHeight="1" x14ac:dyDescent="0.45"/>
    <row r="4097" ht="20.100000000000001" customHeight="1" x14ac:dyDescent="0.45"/>
    <row r="4098" ht="20.100000000000001" customHeight="1" x14ac:dyDescent="0.45"/>
    <row r="4099" ht="20.100000000000001" customHeight="1" x14ac:dyDescent="0.45"/>
    <row r="4100" ht="20.100000000000001" customHeight="1" x14ac:dyDescent="0.45"/>
    <row r="4101" ht="20.100000000000001" customHeight="1" x14ac:dyDescent="0.45"/>
    <row r="4102" ht="20.100000000000001" customHeight="1" x14ac:dyDescent="0.45"/>
    <row r="4103" ht="20.100000000000001" customHeight="1" x14ac:dyDescent="0.45"/>
    <row r="4104" ht="20.100000000000001" customHeight="1" x14ac:dyDescent="0.45"/>
    <row r="4105" ht="20.100000000000001" customHeight="1" x14ac:dyDescent="0.45"/>
    <row r="4106" ht="20.100000000000001" customHeight="1" x14ac:dyDescent="0.45"/>
    <row r="4107" ht="20.100000000000001" customHeight="1" x14ac:dyDescent="0.45"/>
    <row r="4108" ht="20.100000000000001" customHeight="1" x14ac:dyDescent="0.45"/>
    <row r="4109" ht="20.100000000000001" customHeight="1" x14ac:dyDescent="0.45"/>
    <row r="4110" ht="20.100000000000001" customHeight="1" x14ac:dyDescent="0.45"/>
    <row r="4111" ht="20.100000000000001" customHeight="1" x14ac:dyDescent="0.45"/>
    <row r="4112" ht="20.100000000000001" customHeight="1" x14ac:dyDescent="0.45"/>
    <row r="4113" ht="20.100000000000001" customHeight="1" x14ac:dyDescent="0.45"/>
    <row r="4114" ht="20.100000000000001" customHeight="1" x14ac:dyDescent="0.45"/>
    <row r="4115" ht="20.100000000000001" customHeight="1" x14ac:dyDescent="0.45"/>
    <row r="4116" ht="20.100000000000001" customHeight="1" x14ac:dyDescent="0.45"/>
    <row r="4117" ht="20.100000000000001" customHeight="1" x14ac:dyDescent="0.45"/>
    <row r="4118" ht="20.100000000000001" customHeight="1" x14ac:dyDescent="0.45"/>
    <row r="4119" ht="20.100000000000001" customHeight="1" x14ac:dyDescent="0.45"/>
    <row r="4120" ht="20.100000000000001" customHeight="1" x14ac:dyDescent="0.45"/>
    <row r="4121" ht="20.100000000000001" customHeight="1" x14ac:dyDescent="0.45"/>
    <row r="4122" ht="20.100000000000001" customHeight="1" x14ac:dyDescent="0.45"/>
    <row r="4123" ht="20.100000000000001" customHeight="1" x14ac:dyDescent="0.45"/>
    <row r="4124" ht="20.100000000000001" customHeight="1" x14ac:dyDescent="0.45"/>
    <row r="4125" ht="20.100000000000001" customHeight="1" x14ac:dyDescent="0.45"/>
    <row r="4126" ht="20.100000000000001" customHeight="1" x14ac:dyDescent="0.45"/>
    <row r="4127" ht="20.100000000000001" customHeight="1" x14ac:dyDescent="0.45"/>
    <row r="4128" ht="20.100000000000001" customHeight="1" x14ac:dyDescent="0.45"/>
    <row r="4129" ht="20.100000000000001" customHeight="1" x14ac:dyDescent="0.45"/>
    <row r="4130" ht="20.100000000000001" customHeight="1" x14ac:dyDescent="0.45"/>
    <row r="4131" ht="20.100000000000001" customHeight="1" x14ac:dyDescent="0.45"/>
    <row r="4132" ht="20.100000000000001" customHeight="1" x14ac:dyDescent="0.45"/>
    <row r="4133" ht="20.100000000000001" customHeight="1" x14ac:dyDescent="0.45"/>
    <row r="4134" ht="20.100000000000001" customHeight="1" x14ac:dyDescent="0.45"/>
    <row r="4135" ht="20.100000000000001" customHeight="1" x14ac:dyDescent="0.45"/>
    <row r="4136" ht="20.100000000000001" customHeight="1" x14ac:dyDescent="0.45"/>
    <row r="4137" ht="20.100000000000001" customHeight="1" x14ac:dyDescent="0.45"/>
    <row r="4138" ht="20.100000000000001" customHeight="1" x14ac:dyDescent="0.45"/>
    <row r="4139" ht="20.100000000000001" customHeight="1" x14ac:dyDescent="0.45"/>
    <row r="4140" ht="20.100000000000001" customHeight="1" x14ac:dyDescent="0.45"/>
    <row r="4141" ht="20.100000000000001" customHeight="1" x14ac:dyDescent="0.45"/>
    <row r="4142" ht="20.100000000000001" customHeight="1" x14ac:dyDescent="0.45"/>
    <row r="4143" ht="20.100000000000001" customHeight="1" x14ac:dyDescent="0.45"/>
    <row r="4144" ht="20.100000000000001" customHeight="1" x14ac:dyDescent="0.45"/>
    <row r="4145" ht="20.100000000000001" customHeight="1" x14ac:dyDescent="0.45"/>
    <row r="4146" ht="20.100000000000001" customHeight="1" x14ac:dyDescent="0.45"/>
    <row r="4147" ht="20.100000000000001" customHeight="1" x14ac:dyDescent="0.45"/>
    <row r="4148" ht="20.100000000000001" customHeight="1" x14ac:dyDescent="0.45"/>
    <row r="4149" ht="20.100000000000001" customHeight="1" x14ac:dyDescent="0.45"/>
    <row r="4150" ht="20.100000000000001" customHeight="1" x14ac:dyDescent="0.45"/>
    <row r="4151" ht="20.100000000000001" customHeight="1" x14ac:dyDescent="0.45"/>
    <row r="4152" ht="20.100000000000001" customHeight="1" x14ac:dyDescent="0.45"/>
    <row r="4153" ht="20.100000000000001" customHeight="1" x14ac:dyDescent="0.45"/>
    <row r="4154" ht="20.100000000000001" customHeight="1" x14ac:dyDescent="0.45"/>
    <row r="4155" ht="20.100000000000001" customHeight="1" x14ac:dyDescent="0.45"/>
    <row r="4156" ht="20.100000000000001" customHeight="1" x14ac:dyDescent="0.45"/>
    <row r="4157" ht="20.100000000000001" customHeight="1" x14ac:dyDescent="0.45"/>
    <row r="4158" ht="20.100000000000001" customHeight="1" x14ac:dyDescent="0.45"/>
    <row r="4159" ht="20.100000000000001" customHeight="1" x14ac:dyDescent="0.45"/>
    <row r="4160" ht="20.100000000000001" customHeight="1" x14ac:dyDescent="0.45"/>
    <row r="4161" ht="20.100000000000001" customHeight="1" x14ac:dyDescent="0.45"/>
    <row r="4162" ht="20.100000000000001" customHeight="1" x14ac:dyDescent="0.45"/>
    <row r="4163" ht="20.100000000000001" customHeight="1" x14ac:dyDescent="0.45"/>
    <row r="4164" ht="20.100000000000001" customHeight="1" x14ac:dyDescent="0.45"/>
    <row r="4165" ht="20.100000000000001" customHeight="1" x14ac:dyDescent="0.45"/>
    <row r="4166" ht="20.100000000000001" customHeight="1" x14ac:dyDescent="0.45"/>
    <row r="4167" ht="20.100000000000001" customHeight="1" x14ac:dyDescent="0.45"/>
    <row r="4168" ht="20.100000000000001" customHeight="1" x14ac:dyDescent="0.45"/>
    <row r="4169" ht="20.100000000000001" customHeight="1" x14ac:dyDescent="0.45"/>
    <row r="4170" ht="20.100000000000001" customHeight="1" x14ac:dyDescent="0.45"/>
    <row r="4171" ht="20.100000000000001" customHeight="1" x14ac:dyDescent="0.45"/>
    <row r="4172" ht="20.100000000000001" customHeight="1" x14ac:dyDescent="0.45"/>
    <row r="4173" ht="20.100000000000001" customHeight="1" x14ac:dyDescent="0.45"/>
    <row r="4174" ht="20.100000000000001" customHeight="1" x14ac:dyDescent="0.45"/>
    <row r="4175" ht="20.100000000000001" customHeight="1" x14ac:dyDescent="0.45"/>
    <row r="4176" ht="20.100000000000001" customHeight="1" x14ac:dyDescent="0.45"/>
    <row r="4177" ht="20.100000000000001" customHeight="1" x14ac:dyDescent="0.45"/>
    <row r="4178" ht="20.100000000000001" customHeight="1" x14ac:dyDescent="0.45"/>
    <row r="4179" ht="20.100000000000001" customHeight="1" x14ac:dyDescent="0.45"/>
    <row r="4180" ht="20.100000000000001" customHeight="1" x14ac:dyDescent="0.45"/>
    <row r="4181" ht="20.100000000000001" customHeight="1" x14ac:dyDescent="0.45"/>
    <row r="4182" ht="20.100000000000001" customHeight="1" x14ac:dyDescent="0.45"/>
    <row r="4183" ht="20.100000000000001" customHeight="1" x14ac:dyDescent="0.45"/>
    <row r="4184" ht="20.100000000000001" customHeight="1" x14ac:dyDescent="0.45"/>
    <row r="4185" ht="20.100000000000001" customHeight="1" x14ac:dyDescent="0.45"/>
    <row r="4186" ht="20.100000000000001" customHeight="1" x14ac:dyDescent="0.45"/>
    <row r="4187" ht="20.100000000000001" customHeight="1" x14ac:dyDescent="0.45"/>
    <row r="4188" ht="20.100000000000001" customHeight="1" x14ac:dyDescent="0.45"/>
    <row r="4189" ht="20.100000000000001" customHeight="1" x14ac:dyDescent="0.45"/>
    <row r="4190" ht="20.100000000000001" customHeight="1" x14ac:dyDescent="0.45"/>
    <row r="4191" ht="20.100000000000001" customHeight="1" x14ac:dyDescent="0.45"/>
    <row r="4192" ht="20.100000000000001" customHeight="1" x14ac:dyDescent="0.45"/>
    <row r="4193" ht="20.100000000000001" customHeight="1" x14ac:dyDescent="0.45"/>
    <row r="4194" ht="20.100000000000001" customHeight="1" x14ac:dyDescent="0.45"/>
    <row r="4195" ht="20.100000000000001" customHeight="1" x14ac:dyDescent="0.45"/>
    <row r="4196" ht="20.100000000000001" customHeight="1" x14ac:dyDescent="0.45"/>
    <row r="4197" ht="20.100000000000001" customHeight="1" x14ac:dyDescent="0.45"/>
    <row r="4198" ht="20.100000000000001" customHeight="1" x14ac:dyDescent="0.45"/>
    <row r="4199" ht="20.100000000000001" customHeight="1" x14ac:dyDescent="0.45"/>
    <row r="4200" ht="20.100000000000001" customHeight="1" x14ac:dyDescent="0.45"/>
    <row r="4201" ht="20.100000000000001" customHeight="1" x14ac:dyDescent="0.45"/>
    <row r="4202" ht="20.100000000000001" customHeight="1" x14ac:dyDescent="0.45"/>
    <row r="4203" ht="20.100000000000001" customHeight="1" x14ac:dyDescent="0.45"/>
    <row r="4204" ht="20.100000000000001" customHeight="1" x14ac:dyDescent="0.45"/>
    <row r="4205" ht="20.100000000000001" customHeight="1" x14ac:dyDescent="0.45"/>
    <row r="4206" ht="20.100000000000001" customHeight="1" x14ac:dyDescent="0.45"/>
    <row r="4207" ht="20.100000000000001" customHeight="1" x14ac:dyDescent="0.45"/>
    <row r="4208" ht="20.100000000000001" customHeight="1" x14ac:dyDescent="0.45"/>
    <row r="4209" ht="20.100000000000001" customHeight="1" x14ac:dyDescent="0.45"/>
    <row r="4210" ht="20.100000000000001" customHeight="1" x14ac:dyDescent="0.45"/>
    <row r="4211" ht="20.100000000000001" customHeight="1" x14ac:dyDescent="0.45"/>
    <row r="4212" ht="20.100000000000001" customHeight="1" x14ac:dyDescent="0.45"/>
    <row r="4213" ht="20.100000000000001" customHeight="1" x14ac:dyDescent="0.45"/>
    <row r="4214" ht="20.100000000000001" customHeight="1" x14ac:dyDescent="0.45"/>
    <row r="4215" ht="20.100000000000001" customHeight="1" x14ac:dyDescent="0.45"/>
    <row r="4216" ht="20.100000000000001" customHeight="1" x14ac:dyDescent="0.45"/>
    <row r="4217" ht="20.100000000000001" customHeight="1" x14ac:dyDescent="0.45"/>
    <row r="4218" ht="20.100000000000001" customHeight="1" x14ac:dyDescent="0.45"/>
    <row r="4219" ht="20.100000000000001" customHeight="1" x14ac:dyDescent="0.45"/>
    <row r="4220" ht="20.100000000000001" customHeight="1" x14ac:dyDescent="0.45"/>
    <row r="4221" ht="20.100000000000001" customHeight="1" x14ac:dyDescent="0.45"/>
    <row r="4222" ht="20.100000000000001" customHeight="1" x14ac:dyDescent="0.45"/>
    <row r="4223" ht="20.100000000000001" customHeight="1" x14ac:dyDescent="0.45"/>
    <row r="4224" ht="20.100000000000001" customHeight="1" x14ac:dyDescent="0.45"/>
    <row r="4225" ht="20.100000000000001" customHeight="1" x14ac:dyDescent="0.45"/>
    <row r="4226" ht="20.100000000000001" customHeight="1" x14ac:dyDescent="0.45"/>
    <row r="4227" ht="20.100000000000001" customHeight="1" x14ac:dyDescent="0.45"/>
    <row r="4228" ht="20.100000000000001" customHeight="1" x14ac:dyDescent="0.45"/>
    <row r="4229" ht="20.100000000000001" customHeight="1" x14ac:dyDescent="0.45"/>
    <row r="4230" ht="20.100000000000001" customHeight="1" x14ac:dyDescent="0.45"/>
    <row r="4231" ht="20.100000000000001" customHeight="1" x14ac:dyDescent="0.45"/>
    <row r="4232" ht="20.100000000000001" customHeight="1" x14ac:dyDescent="0.45"/>
    <row r="4233" ht="20.100000000000001" customHeight="1" x14ac:dyDescent="0.45"/>
    <row r="4234" ht="20.100000000000001" customHeight="1" x14ac:dyDescent="0.45"/>
    <row r="4235" ht="20.100000000000001" customHeight="1" x14ac:dyDescent="0.45"/>
    <row r="4236" ht="20.100000000000001" customHeight="1" x14ac:dyDescent="0.45"/>
    <row r="4237" ht="20.100000000000001" customHeight="1" x14ac:dyDescent="0.45"/>
    <row r="4238" ht="20.100000000000001" customHeight="1" x14ac:dyDescent="0.45"/>
    <row r="4239" ht="20.100000000000001" customHeight="1" x14ac:dyDescent="0.45"/>
    <row r="4240" ht="20.100000000000001" customHeight="1" x14ac:dyDescent="0.45"/>
    <row r="4241" ht="20.100000000000001" customHeight="1" x14ac:dyDescent="0.45"/>
    <row r="4242" ht="20.100000000000001" customHeight="1" x14ac:dyDescent="0.45"/>
    <row r="4243" ht="20.100000000000001" customHeight="1" x14ac:dyDescent="0.45"/>
    <row r="4244" ht="20.100000000000001" customHeight="1" x14ac:dyDescent="0.45"/>
    <row r="4245" ht="20.100000000000001" customHeight="1" x14ac:dyDescent="0.45"/>
    <row r="4246" ht="20.100000000000001" customHeight="1" x14ac:dyDescent="0.45"/>
    <row r="4247" ht="20.100000000000001" customHeight="1" x14ac:dyDescent="0.45"/>
    <row r="4248" ht="20.100000000000001" customHeight="1" x14ac:dyDescent="0.45"/>
    <row r="4249" ht="20.100000000000001" customHeight="1" x14ac:dyDescent="0.45"/>
    <row r="4250" ht="20.100000000000001" customHeight="1" x14ac:dyDescent="0.45"/>
    <row r="4251" ht="20.100000000000001" customHeight="1" x14ac:dyDescent="0.45"/>
    <row r="4252" ht="20.100000000000001" customHeight="1" x14ac:dyDescent="0.45"/>
    <row r="4253" ht="20.100000000000001" customHeight="1" x14ac:dyDescent="0.45"/>
    <row r="4254" ht="20.100000000000001" customHeight="1" x14ac:dyDescent="0.45"/>
    <row r="4255" ht="20.100000000000001" customHeight="1" x14ac:dyDescent="0.45"/>
    <row r="4256" ht="20.100000000000001" customHeight="1" x14ac:dyDescent="0.45"/>
    <row r="4257" ht="20.100000000000001" customHeight="1" x14ac:dyDescent="0.45"/>
    <row r="4258" ht="20.100000000000001" customHeight="1" x14ac:dyDescent="0.45"/>
    <row r="4259" ht="20.100000000000001" customHeight="1" x14ac:dyDescent="0.45"/>
    <row r="4260" ht="20.100000000000001" customHeight="1" x14ac:dyDescent="0.45"/>
    <row r="4261" ht="20.100000000000001" customHeight="1" x14ac:dyDescent="0.45"/>
    <row r="4262" ht="20.100000000000001" customHeight="1" x14ac:dyDescent="0.45"/>
    <row r="4263" ht="20.100000000000001" customHeight="1" x14ac:dyDescent="0.45"/>
    <row r="4264" ht="20.100000000000001" customHeight="1" x14ac:dyDescent="0.45"/>
    <row r="4265" ht="20.100000000000001" customHeight="1" x14ac:dyDescent="0.45"/>
    <row r="4266" ht="20.100000000000001" customHeight="1" x14ac:dyDescent="0.45"/>
    <row r="4267" ht="20.100000000000001" customHeight="1" x14ac:dyDescent="0.45"/>
    <row r="4268" ht="20.100000000000001" customHeight="1" x14ac:dyDescent="0.45"/>
    <row r="4269" ht="20.100000000000001" customHeight="1" x14ac:dyDescent="0.45"/>
    <row r="4270" ht="20.100000000000001" customHeight="1" x14ac:dyDescent="0.45"/>
    <row r="4271" ht="20.100000000000001" customHeight="1" x14ac:dyDescent="0.45"/>
    <row r="4272" ht="20.100000000000001" customHeight="1" x14ac:dyDescent="0.45"/>
    <row r="4273" ht="20.100000000000001" customHeight="1" x14ac:dyDescent="0.45"/>
    <row r="4274" ht="20.100000000000001" customHeight="1" x14ac:dyDescent="0.45"/>
    <row r="4275" ht="20.100000000000001" customHeight="1" x14ac:dyDescent="0.45"/>
    <row r="4276" ht="20.100000000000001" customHeight="1" x14ac:dyDescent="0.45"/>
    <row r="4277" ht="20.100000000000001" customHeight="1" x14ac:dyDescent="0.45"/>
    <row r="4278" ht="20.100000000000001" customHeight="1" x14ac:dyDescent="0.45"/>
    <row r="4279" ht="20.100000000000001" customHeight="1" x14ac:dyDescent="0.45"/>
    <row r="4280" ht="20.100000000000001" customHeight="1" x14ac:dyDescent="0.45"/>
    <row r="4281" ht="20.100000000000001" customHeight="1" x14ac:dyDescent="0.45"/>
    <row r="4282" ht="20.100000000000001" customHeight="1" x14ac:dyDescent="0.45"/>
    <row r="4283" ht="20.100000000000001" customHeight="1" x14ac:dyDescent="0.45"/>
    <row r="4284" ht="20.100000000000001" customHeight="1" x14ac:dyDescent="0.45"/>
    <row r="4285" ht="20.100000000000001" customHeight="1" x14ac:dyDescent="0.45"/>
    <row r="4286" ht="20.100000000000001" customHeight="1" x14ac:dyDescent="0.45"/>
    <row r="4287" ht="20.100000000000001" customHeight="1" x14ac:dyDescent="0.45"/>
    <row r="4288" ht="20.100000000000001" customHeight="1" x14ac:dyDescent="0.45"/>
    <row r="4289" ht="20.100000000000001" customHeight="1" x14ac:dyDescent="0.45"/>
    <row r="4290" ht="20.100000000000001" customHeight="1" x14ac:dyDescent="0.45"/>
    <row r="4291" ht="20.100000000000001" customHeight="1" x14ac:dyDescent="0.45"/>
    <row r="4292" ht="20.100000000000001" customHeight="1" x14ac:dyDescent="0.45"/>
    <row r="4293" ht="20.100000000000001" customHeight="1" x14ac:dyDescent="0.45"/>
    <row r="4294" ht="20.100000000000001" customHeight="1" x14ac:dyDescent="0.45"/>
    <row r="4295" ht="20.100000000000001" customHeight="1" x14ac:dyDescent="0.45"/>
    <row r="4296" ht="20.100000000000001" customHeight="1" x14ac:dyDescent="0.45"/>
    <row r="4297" ht="20.100000000000001" customHeight="1" x14ac:dyDescent="0.45"/>
    <row r="4298" ht="20.100000000000001" customHeight="1" x14ac:dyDescent="0.45"/>
    <row r="4299" ht="20.100000000000001" customHeight="1" x14ac:dyDescent="0.45"/>
    <row r="4300" ht="20.100000000000001" customHeight="1" x14ac:dyDescent="0.45"/>
    <row r="4301" ht="20.100000000000001" customHeight="1" x14ac:dyDescent="0.45"/>
    <row r="4302" ht="20.100000000000001" customHeight="1" x14ac:dyDescent="0.45"/>
    <row r="4303" ht="20.100000000000001" customHeight="1" x14ac:dyDescent="0.45"/>
    <row r="4304" ht="20.100000000000001" customHeight="1" x14ac:dyDescent="0.45"/>
    <row r="4305" ht="20.100000000000001" customHeight="1" x14ac:dyDescent="0.45"/>
    <row r="4306" ht="20.100000000000001" customHeight="1" x14ac:dyDescent="0.45"/>
    <row r="4307" ht="20.100000000000001" customHeight="1" x14ac:dyDescent="0.45"/>
    <row r="4308" ht="20.100000000000001" customHeight="1" x14ac:dyDescent="0.45"/>
    <row r="4309" ht="20.100000000000001" customHeight="1" x14ac:dyDescent="0.45"/>
    <row r="4310" ht="20.100000000000001" customHeight="1" x14ac:dyDescent="0.45"/>
    <row r="4311" ht="20.100000000000001" customHeight="1" x14ac:dyDescent="0.45"/>
    <row r="4312" ht="20.100000000000001" customHeight="1" x14ac:dyDescent="0.45"/>
    <row r="4313" ht="20.100000000000001" customHeight="1" x14ac:dyDescent="0.45"/>
    <row r="4314" ht="20.100000000000001" customHeight="1" x14ac:dyDescent="0.45"/>
    <row r="4315" ht="20.100000000000001" customHeight="1" x14ac:dyDescent="0.45"/>
    <row r="4316" ht="20.100000000000001" customHeight="1" x14ac:dyDescent="0.45"/>
    <row r="4317" ht="20.100000000000001" customHeight="1" x14ac:dyDescent="0.45"/>
    <row r="4318" ht="20.100000000000001" customHeight="1" x14ac:dyDescent="0.45"/>
    <row r="4319" ht="20.100000000000001" customHeight="1" x14ac:dyDescent="0.45"/>
    <row r="4320" ht="20.100000000000001" customHeight="1" x14ac:dyDescent="0.45"/>
    <row r="4321" ht="20.100000000000001" customHeight="1" x14ac:dyDescent="0.45"/>
    <row r="4322" ht="20.100000000000001" customHeight="1" x14ac:dyDescent="0.45"/>
    <row r="4323" ht="20.100000000000001" customHeight="1" x14ac:dyDescent="0.45"/>
    <row r="4324" ht="20.100000000000001" customHeight="1" x14ac:dyDescent="0.45"/>
    <row r="4325" ht="20.100000000000001" customHeight="1" x14ac:dyDescent="0.45"/>
    <row r="4326" ht="20.100000000000001" customHeight="1" x14ac:dyDescent="0.45"/>
    <row r="4327" ht="20.100000000000001" customHeight="1" x14ac:dyDescent="0.45"/>
    <row r="4328" ht="20.100000000000001" customHeight="1" x14ac:dyDescent="0.45"/>
    <row r="4329" ht="20.100000000000001" customHeight="1" x14ac:dyDescent="0.45"/>
    <row r="4330" ht="20.100000000000001" customHeight="1" x14ac:dyDescent="0.45"/>
    <row r="4331" ht="20.100000000000001" customHeight="1" x14ac:dyDescent="0.45"/>
    <row r="4332" ht="20.100000000000001" customHeight="1" x14ac:dyDescent="0.45"/>
    <row r="4333" ht="20.100000000000001" customHeight="1" x14ac:dyDescent="0.45"/>
    <row r="4334" ht="20.100000000000001" customHeight="1" x14ac:dyDescent="0.45"/>
    <row r="4335" ht="20.100000000000001" customHeight="1" x14ac:dyDescent="0.45"/>
    <row r="4336" ht="20.100000000000001" customHeight="1" x14ac:dyDescent="0.45"/>
    <row r="4337" ht="20.100000000000001" customHeight="1" x14ac:dyDescent="0.45"/>
    <row r="4338" ht="20.100000000000001" customHeight="1" x14ac:dyDescent="0.45"/>
    <row r="4339" ht="20.100000000000001" customHeight="1" x14ac:dyDescent="0.45"/>
    <row r="4340" ht="20.100000000000001" customHeight="1" x14ac:dyDescent="0.45"/>
    <row r="4341" ht="20.100000000000001" customHeight="1" x14ac:dyDescent="0.45"/>
    <row r="4342" ht="20.100000000000001" customHeight="1" x14ac:dyDescent="0.45"/>
    <row r="4343" ht="20.100000000000001" customHeight="1" x14ac:dyDescent="0.45"/>
    <row r="4344" ht="20.100000000000001" customHeight="1" x14ac:dyDescent="0.45"/>
    <row r="4345" ht="20.100000000000001" customHeight="1" x14ac:dyDescent="0.45"/>
    <row r="4346" ht="20.100000000000001" customHeight="1" x14ac:dyDescent="0.45"/>
    <row r="4347" ht="20.100000000000001" customHeight="1" x14ac:dyDescent="0.45"/>
    <row r="4348" ht="20.100000000000001" customHeight="1" x14ac:dyDescent="0.45"/>
    <row r="4349" ht="20.100000000000001" customHeight="1" x14ac:dyDescent="0.45"/>
    <row r="4350" ht="20.100000000000001" customHeight="1" x14ac:dyDescent="0.45"/>
    <row r="4351" ht="20.100000000000001" customHeight="1" x14ac:dyDescent="0.45"/>
    <row r="4352" ht="20.100000000000001" customHeight="1" x14ac:dyDescent="0.45"/>
    <row r="4353" ht="20.100000000000001" customHeight="1" x14ac:dyDescent="0.45"/>
    <row r="4354" ht="20.100000000000001" customHeight="1" x14ac:dyDescent="0.45"/>
    <row r="4355" ht="20.100000000000001" customHeight="1" x14ac:dyDescent="0.45"/>
    <row r="4356" ht="20.100000000000001" customHeight="1" x14ac:dyDescent="0.45"/>
    <row r="4357" ht="20.100000000000001" customHeight="1" x14ac:dyDescent="0.45"/>
    <row r="4358" ht="20.100000000000001" customHeight="1" x14ac:dyDescent="0.45"/>
    <row r="4359" ht="20.100000000000001" customHeight="1" x14ac:dyDescent="0.45"/>
    <row r="4360" ht="20.100000000000001" customHeight="1" x14ac:dyDescent="0.45"/>
    <row r="4361" ht="20.100000000000001" customHeight="1" x14ac:dyDescent="0.45"/>
    <row r="4362" ht="20.100000000000001" customHeight="1" x14ac:dyDescent="0.45"/>
    <row r="4363" ht="20.100000000000001" customHeight="1" x14ac:dyDescent="0.45"/>
    <row r="4364" ht="20.100000000000001" customHeight="1" x14ac:dyDescent="0.45"/>
    <row r="4365" ht="20.100000000000001" customHeight="1" x14ac:dyDescent="0.45"/>
    <row r="4366" ht="20.100000000000001" customHeight="1" x14ac:dyDescent="0.45"/>
    <row r="4367" ht="20.100000000000001" customHeight="1" x14ac:dyDescent="0.45"/>
    <row r="4368" ht="20.100000000000001" customHeight="1" x14ac:dyDescent="0.45"/>
    <row r="4369" ht="20.100000000000001" customHeight="1" x14ac:dyDescent="0.45"/>
    <row r="4370" ht="20.100000000000001" customHeight="1" x14ac:dyDescent="0.45"/>
    <row r="4371" ht="20.100000000000001" customHeight="1" x14ac:dyDescent="0.45"/>
    <row r="4372" ht="20.100000000000001" customHeight="1" x14ac:dyDescent="0.45"/>
    <row r="4373" ht="20.100000000000001" customHeight="1" x14ac:dyDescent="0.45"/>
    <row r="4374" ht="20.100000000000001" customHeight="1" x14ac:dyDescent="0.45"/>
    <row r="4375" ht="20.100000000000001" customHeight="1" x14ac:dyDescent="0.45"/>
    <row r="4376" ht="20.100000000000001" customHeight="1" x14ac:dyDescent="0.45"/>
    <row r="4377" ht="20.100000000000001" customHeight="1" x14ac:dyDescent="0.45"/>
    <row r="4378" ht="20.100000000000001" customHeight="1" x14ac:dyDescent="0.45"/>
    <row r="4379" ht="20.100000000000001" customHeight="1" x14ac:dyDescent="0.45"/>
    <row r="4380" ht="20.100000000000001" customHeight="1" x14ac:dyDescent="0.45"/>
    <row r="4381" ht="20.100000000000001" customHeight="1" x14ac:dyDescent="0.45"/>
    <row r="4382" ht="20.100000000000001" customHeight="1" x14ac:dyDescent="0.45"/>
    <row r="4383" ht="20.100000000000001" customHeight="1" x14ac:dyDescent="0.45"/>
    <row r="4384" ht="20.100000000000001" customHeight="1" x14ac:dyDescent="0.45"/>
    <row r="4385" ht="20.100000000000001" customHeight="1" x14ac:dyDescent="0.45"/>
    <row r="4386" ht="20.100000000000001" customHeight="1" x14ac:dyDescent="0.45"/>
    <row r="4387" ht="20.100000000000001" customHeight="1" x14ac:dyDescent="0.45"/>
    <row r="4388" ht="20.100000000000001" customHeight="1" x14ac:dyDescent="0.45"/>
    <row r="4389" ht="20.100000000000001" customHeight="1" x14ac:dyDescent="0.45"/>
    <row r="4390" ht="20.100000000000001" customHeight="1" x14ac:dyDescent="0.45"/>
    <row r="4391" ht="20.100000000000001" customHeight="1" x14ac:dyDescent="0.45"/>
    <row r="4392" ht="20.100000000000001" customHeight="1" x14ac:dyDescent="0.45"/>
    <row r="4393" ht="20.100000000000001" customHeight="1" x14ac:dyDescent="0.45"/>
    <row r="4394" ht="20.100000000000001" customHeight="1" x14ac:dyDescent="0.45"/>
    <row r="4395" ht="20.100000000000001" customHeight="1" x14ac:dyDescent="0.45"/>
    <row r="4396" ht="20.100000000000001" customHeight="1" x14ac:dyDescent="0.45"/>
    <row r="4397" ht="20.100000000000001" customHeight="1" x14ac:dyDescent="0.45"/>
    <row r="4398" ht="20.100000000000001" customHeight="1" x14ac:dyDescent="0.45"/>
    <row r="4399" ht="20.100000000000001" customHeight="1" x14ac:dyDescent="0.45"/>
    <row r="4400" ht="20.100000000000001" customHeight="1" x14ac:dyDescent="0.45"/>
    <row r="4401" ht="20.100000000000001" customHeight="1" x14ac:dyDescent="0.45"/>
    <row r="4402" ht="20.100000000000001" customHeight="1" x14ac:dyDescent="0.45"/>
    <row r="4403" ht="20.100000000000001" customHeight="1" x14ac:dyDescent="0.45"/>
    <row r="4404" ht="20.100000000000001" customHeight="1" x14ac:dyDescent="0.45"/>
    <row r="4405" ht="20.100000000000001" customHeight="1" x14ac:dyDescent="0.45"/>
    <row r="4406" ht="20.100000000000001" customHeight="1" x14ac:dyDescent="0.45"/>
    <row r="4407" ht="20.100000000000001" customHeight="1" x14ac:dyDescent="0.45"/>
    <row r="4408" ht="20.100000000000001" customHeight="1" x14ac:dyDescent="0.45"/>
    <row r="4409" ht="20.100000000000001" customHeight="1" x14ac:dyDescent="0.45"/>
    <row r="4410" ht="20.100000000000001" customHeight="1" x14ac:dyDescent="0.45"/>
    <row r="4411" ht="20.100000000000001" customHeight="1" x14ac:dyDescent="0.45"/>
    <row r="4412" ht="20.100000000000001" customHeight="1" x14ac:dyDescent="0.45"/>
    <row r="4413" ht="20.100000000000001" customHeight="1" x14ac:dyDescent="0.45"/>
    <row r="4414" ht="20.100000000000001" customHeight="1" x14ac:dyDescent="0.45"/>
    <row r="4415" ht="20.100000000000001" customHeight="1" x14ac:dyDescent="0.45"/>
    <row r="4416" ht="20.100000000000001" customHeight="1" x14ac:dyDescent="0.45"/>
    <row r="4417" ht="20.100000000000001" customHeight="1" x14ac:dyDescent="0.45"/>
    <row r="4418" ht="20.100000000000001" customHeight="1" x14ac:dyDescent="0.45"/>
    <row r="4419" ht="20.100000000000001" customHeight="1" x14ac:dyDescent="0.45"/>
    <row r="4420" ht="20.100000000000001" customHeight="1" x14ac:dyDescent="0.45"/>
    <row r="4421" ht="20.100000000000001" customHeight="1" x14ac:dyDescent="0.45"/>
    <row r="4422" ht="20.100000000000001" customHeight="1" x14ac:dyDescent="0.45"/>
    <row r="4423" ht="20.100000000000001" customHeight="1" x14ac:dyDescent="0.45"/>
    <row r="4424" ht="20.100000000000001" customHeight="1" x14ac:dyDescent="0.45"/>
    <row r="4425" ht="20.100000000000001" customHeight="1" x14ac:dyDescent="0.45"/>
    <row r="4426" ht="20.100000000000001" customHeight="1" x14ac:dyDescent="0.45"/>
    <row r="4427" ht="20.100000000000001" customHeight="1" x14ac:dyDescent="0.45"/>
    <row r="4428" ht="20.100000000000001" customHeight="1" x14ac:dyDescent="0.45"/>
    <row r="4429" ht="20.100000000000001" customHeight="1" x14ac:dyDescent="0.45"/>
    <row r="4430" ht="20.100000000000001" customHeight="1" x14ac:dyDescent="0.45"/>
    <row r="4431" ht="20.100000000000001" customHeight="1" x14ac:dyDescent="0.45"/>
    <row r="4432" ht="20.100000000000001" customHeight="1" x14ac:dyDescent="0.45"/>
    <row r="4433" ht="20.100000000000001" customHeight="1" x14ac:dyDescent="0.45"/>
    <row r="4434" ht="20.100000000000001" customHeight="1" x14ac:dyDescent="0.45"/>
    <row r="4435" ht="20.100000000000001" customHeight="1" x14ac:dyDescent="0.45"/>
    <row r="4436" ht="20.100000000000001" customHeight="1" x14ac:dyDescent="0.45"/>
    <row r="4437" ht="20.100000000000001" customHeight="1" x14ac:dyDescent="0.45"/>
    <row r="4438" ht="20.100000000000001" customHeight="1" x14ac:dyDescent="0.45"/>
    <row r="4439" ht="20.100000000000001" customHeight="1" x14ac:dyDescent="0.45"/>
    <row r="4440" ht="20.100000000000001" customHeight="1" x14ac:dyDescent="0.45"/>
    <row r="4441" ht="20.100000000000001" customHeight="1" x14ac:dyDescent="0.45"/>
    <row r="4442" ht="20.100000000000001" customHeight="1" x14ac:dyDescent="0.45"/>
    <row r="4443" ht="20.100000000000001" customHeight="1" x14ac:dyDescent="0.45"/>
    <row r="4444" ht="20.100000000000001" customHeight="1" x14ac:dyDescent="0.45"/>
    <row r="4445" ht="20.100000000000001" customHeight="1" x14ac:dyDescent="0.45"/>
    <row r="4446" ht="20.100000000000001" customHeight="1" x14ac:dyDescent="0.45"/>
    <row r="4447" ht="20.100000000000001" customHeight="1" x14ac:dyDescent="0.45"/>
    <row r="4448" ht="20.100000000000001" customHeight="1" x14ac:dyDescent="0.45"/>
    <row r="4449" ht="20.100000000000001" customHeight="1" x14ac:dyDescent="0.45"/>
    <row r="4450" ht="20.100000000000001" customHeight="1" x14ac:dyDescent="0.45"/>
    <row r="4451" ht="20.100000000000001" customHeight="1" x14ac:dyDescent="0.45"/>
    <row r="4452" ht="20.100000000000001" customHeight="1" x14ac:dyDescent="0.45"/>
    <row r="4453" ht="20.100000000000001" customHeight="1" x14ac:dyDescent="0.45"/>
    <row r="4454" ht="20.100000000000001" customHeight="1" x14ac:dyDescent="0.45"/>
    <row r="4455" ht="20.100000000000001" customHeight="1" x14ac:dyDescent="0.45"/>
    <row r="4456" ht="20.100000000000001" customHeight="1" x14ac:dyDescent="0.45"/>
    <row r="4457" ht="20.100000000000001" customHeight="1" x14ac:dyDescent="0.45"/>
    <row r="4458" ht="20.100000000000001" customHeight="1" x14ac:dyDescent="0.45"/>
    <row r="4459" ht="20.100000000000001" customHeight="1" x14ac:dyDescent="0.45"/>
    <row r="4460" ht="20.100000000000001" customHeight="1" x14ac:dyDescent="0.45"/>
    <row r="4461" ht="20.100000000000001" customHeight="1" x14ac:dyDescent="0.45"/>
    <row r="4462" ht="20.100000000000001" customHeight="1" x14ac:dyDescent="0.45"/>
    <row r="4463" ht="20.100000000000001" customHeight="1" x14ac:dyDescent="0.45"/>
    <row r="4464" ht="20.100000000000001" customHeight="1" x14ac:dyDescent="0.45"/>
    <row r="4465" ht="20.100000000000001" customHeight="1" x14ac:dyDescent="0.45"/>
    <row r="4466" ht="20.100000000000001" customHeight="1" x14ac:dyDescent="0.45"/>
    <row r="4467" ht="20.100000000000001" customHeight="1" x14ac:dyDescent="0.45"/>
    <row r="4468" ht="20.100000000000001" customHeight="1" x14ac:dyDescent="0.45"/>
    <row r="4469" ht="20.100000000000001" customHeight="1" x14ac:dyDescent="0.45"/>
    <row r="4470" ht="20.100000000000001" customHeight="1" x14ac:dyDescent="0.45"/>
    <row r="4471" ht="20.100000000000001" customHeight="1" x14ac:dyDescent="0.45"/>
    <row r="4472" ht="20.100000000000001" customHeight="1" x14ac:dyDescent="0.45"/>
    <row r="4473" ht="20.100000000000001" customHeight="1" x14ac:dyDescent="0.45"/>
    <row r="4474" ht="20.100000000000001" customHeight="1" x14ac:dyDescent="0.45"/>
    <row r="4475" ht="20.100000000000001" customHeight="1" x14ac:dyDescent="0.45"/>
    <row r="4476" ht="20.100000000000001" customHeight="1" x14ac:dyDescent="0.45"/>
    <row r="4477" ht="20.100000000000001" customHeight="1" x14ac:dyDescent="0.45"/>
    <row r="4478" ht="20.100000000000001" customHeight="1" x14ac:dyDescent="0.45"/>
    <row r="4479" ht="20.100000000000001" customHeight="1" x14ac:dyDescent="0.45"/>
    <row r="4480" ht="20.100000000000001" customHeight="1" x14ac:dyDescent="0.45"/>
    <row r="4481" ht="20.100000000000001" customHeight="1" x14ac:dyDescent="0.45"/>
    <row r="4482" ht="20.100000000000001" customHeight="1" x14ac:dyDescent="0.45"/>
    <row r="4483" ht="20.100000000000001" customHeight="1" x14ac:dyDescent="0.45"/>
    <row r="4484" ht="20.100000000000001" customHeight="1" x14ac:dyDescent="0.45"/>
    <row r="4485" ht="20.100000000000001" customHeight="1" x14ac:dyDescent="0.45"/>
    <row r="4486" ht="20.100000000000001" customHeight="1" x14ac:dyDescent="0.45"/>
    <row r="4487" ht="20.100000000000001" customHeight="1" x14ac:dyDescent="0.45"/>
    <row r="4488" ht="20.100000000000001" customHeight="1" x14ac:dyDescent="0.45"/>
    <row r="4489" ht="20.100000000000001" customHeight="1" x14ac:dyDescent="0.45"/>
    <row r="4490" ht="20.100000000000001" customHeight="1" x14ac:dyDescent="0.45"/>
    <row r="4491" ht="20.100000000000001" customHeight="1" x14ac:dyDescent="0.45"/>
    <row r="4492" ht="20.100000000000001" customHeight="1" x14ac:dyDescent="0.45"/>
    <row r="4493" ht="20.100000000000001" customHeight="1" x14ac:dyDescent="0.45"/>
    <row r="4494" ht="20.100000000000001" customHeight="1" x14ac:dyDescent="0.45"/>
    <row r="4495" ht="20.100000000000001" customHeight="1" x14ac:dyDescent="0.45"/>
    <row r="4496" ht="20.100000000000001" customHeight="1" x14ac:dyDescent="0.45"/>
    <row r="4497" ht="20.100000000000001" customHeight="1" x14ac:dyDescent="0.45"/>
    <row r="4498" ht="20.100000000000001" customHeight="1" x14ac:dyDescent="0.45"/>
    <row r="4499" ht="20.100000000000001" customHeight="1" x14ac:dyDescent="0.45"/>
    <row r="4500" ht="20.100000000000001" customHeight="1" x14ac:dyDescent="0.45"/>
    <row r="4501" ht="20.100000000000001" customHeight="1" x14ac:dyDescent="0.45"/>
    <row r="4502" ht="20.100000000000001" customHeight="1" x14ac:dyDescent="0.45"/>
    <row r="4503" ht="20.100000000000001" customHeight="1" x14ac:dyDescent="0.45"/>
    <row r="4504" ht="20.100000000000001" customHeight="1" x14ac:dyDescent="0.45"/>
    <row r="4505" ht="20.100000000000001" customHeight="1" x14ac:dyDescent="0.45"/>
    <row r="4506" ht="20.100000000000001" customHeight="1" x14ac:dyDescent="0.45"/>
    <row r="4507" ht="20.100000000000001" customHeight="1" x14ac:dyDescent="0.45"/>
    <row r="4508" ht="20.100000000000001" customHeight="1" x14ac:dyDescent="0.45"/>
    <row r="4509" ht="20.100000000000001" customHeight="1" x14ac:dyDescent="0.45"/>
    <row r="4510" ht="20.100000000000001" customHeight="1" x14ac:dyDescent="0.45"/>
    <row r="4511" ht="20.100000000000001" customHeight="1" x14ac:dyDescent="0.45"/>
    <row r="4512" ht="20.100000000000001" customHeight="1" x14ac:dyDescent="0.45"/>
    <row r="4513" ht="20.100000000000001" customHeight="1" x14ac:dyDescent="0.45"/>
    <row r="4514" ht="20.100000000000001" customHeight="1" x14ac:dyDescent="0.45"/>
    <row r="4515" ht="20.100000000000001" customHeight="1" x14ac:dyDescent="0.45"/>
    <row r="4516" ht="20.100000000000001" customHeight="1" x14ac:dyDescent="0.45"/>
    <row r="4517" ht="20.100000000000001" customHeight="1" x14ac:dyDescent="0.45"/>
    <row r="4518" ht="20.100000000000001" customHeight="1" x14ac:dyDescent="0.45"/>
    <row r="4519" ht="20.100000000000001" customHeight="1" x14ac:dyDescent="0.45"/>
    <row r="4520" ht="20.100000000000001" customHeight="1" x14ac:dyDescent="0.45"/>
    <row r="4521" ht="20.100000000000001" customHeight="1" x14ac:dyDescent="0.45"/>
    <row r="4522" ht="20.100000000000001" customHeight="1" x14ac:dyDescent="0.45"/>
    <row r="4523" ht="20.100000000000001" customHeight="1" x14ac:dyDescent="0.45"/>
    <row r="4524" ht="20.100000000000001" customHeight="1" x14ac:dyDescent="0.45"/>
    <row r="4525" ht="20.100000000000001" customHeight="1" x14ac:dyDescent="0.45"/>
    <row r="4526" ht="20.100000000000001" customHeight="1" x14ac:dyDescent="0.45"/>
    <row r="4527" ht="20.100000000000001" customHeight="1" x14ac:dyDescent="0.45"/>
    <row r="4528" ht="20.100000000000001" customHeight="1" x14ac:dyDescent="0.45"/>
    <row r="4529" ht="20.100000000000001" customHeight="1" x14ac:dyDescent="0.45"/>
    <row r="4530" ht="20.100000000000001" customHeight="1" x14ac:dyDescent="0.45"/>
    <row r="4531" ht="20.100000000000001" customHeight="1" x14ac:dyDescent="0.45"/>
    <row r="4532" ht="20.100000000000001" customHeight="1" x14ac:dyDescent="0.45"/>
    <row r="4533" ht="20.100000000000001" customHeight="1" x14ac:dyDescent="0.45"/>
    <row r="4534" ht="20.100000000000001" customHeight="1" x14ac:dyDescent="0.45"/>
    <row r="4535" ht="20.100000000000001" customHeight="1" x14ac:dyDescent="0.45"/>
    <row r="4536" ht="20.100000000000001" customHeight="1" x14ac:dyDescent="0.45"/>
    <row r="4537" ht="20.100000000000001" customHeight="1" x14ac:dyDescent="0.45"/>
    <row r="4538" ht="20.100000000000001" customHeight="1" x14ac:dyDescent="0.45"/>
    <row r="4539" ht="20.100000000000001" customHeight="1" x14ac:dyDescent="0.45"/>
    <row r="4540" ht="20.100000000000001" customHeight="1" x14ac:dyDescent="0.45"/>
    <row r="4541" ht="20.100000000000001" customHeight="1" x14ac:dyDescent="0.45"/>
    <row r="4542" ht="20.100000000000001" customHeight="1" x14ac:dyDescent="0.45"/>
    <row r="4543" ht="20.100000000000001" customHeight="1" x14ac:dyDescent="0.45"/>
    <row r="4544" ht="20.100000000000001" customHeight="1" x14ac:dyDescent="0.45"/>
    <row r="4545" ht="20.100000000000001" customHeight="1" x14ac:dyDescent="0.45"/>
    <row r="4546" ht="20.100000000000001" customHeight="1" x14ac:dyDescent="0.45"/>
    <row r="4547" ht="20.100000000000001" customHeight="1" x14ac:dyDescent="0.45"/>
    <row r="4548" ht="20.100000000000001" customHeight="1" x14ac:dyDescent="0.45"/>
    <row r="4549" ht="20.100000000000001" customHeight="1" x14ac:dyDescent="0.45"/>
    <row r="4550" ht="20.100000000000001" customHeight="1" x14ac:dyDescent="0.45"/>
    <row r="4551" ht="20.100000000000001" customHeight="1" x14ac:dyDescent="0.45"/>
    <row r="4552" ht="20.100000000000001" customHeight="1" x14ac:dyDescent="0.45"/>
    <row r="4553" ht="20.100000000000001" customHeight="1" x14ac:dyDescent="0.45"/>
    <row r="4554" ht="20.100000000000001" customHeight="1" x14ac:dyDescent="0.45"/>
    <row r="4555" ht="20.100000000000001" customHeight="1" x14ac:dyDescent="0.45"/>
    <row r="4556" ht="20.100000000000001" customHeight="1" x14ac:dyDescent="0.45"/>
    <row r="4557" ht="20.100000000000001" customHeight="1" x14ac:dyDescent="0.45"/>
    <row r="4558" ht="20.100000000000001" customHeight="1" x14ac:dyDescent="0.45"/>
    <row r="4559" ht="20.100000000000001" customHeight="1" x14ac:dyDescent="0.45"/>
    <row r="4560" ht="20.100000000000001" customHeight="1" x14ac:dyDescent="0.45"/>
    <row r="4561" ht="20.100000000000001" customHeight="1" x14ac:dyDescent="0.45"/>
    <row r="4562" ht="20.100000000000001" customHeight="1" x14ac:dyDescent="0.45"/>
    <row r="4563" ht="20.100000000000001" customHeight="1" x14ac:dyDescent="0.45"/>
    <row r="4564" ht="20.100000000000001" customHeight="1" x14ac:dyDescent="0.45"/>
    <row r="4565" ht="20.100000000000001" customHeight="1" x14ac:dyDescent="0.45"/>
    <row r="4566" ht="20.100000000000001" customHeight="1" x14ac:dyDescent="0.45"/>
    <row r="4567" ht="20.100000000000001" customHeight="1" x14ac:dyDescent="0.45"/>
    <row r="4568" ht="20.100000000000001" customHeight="1" x14ac:dyDescent="0.45"/>
    <row r="4569" ht="20.100000000000001" customHeight="1" x14ac:dyDescent="0.45"/>
    <row r="4570" ht="20.100000000000001" customHeight="1" x14ac:dyDescent="0.45"/>
    <row r="4571" ht="20.100000000000001" customHeight="1" x14ac:dyDescent="0.45"/>
    <row r="4572" ht="20.100000000000001" customHeight="1" x14ac:dyDescent="0.45"/>
    <row r="4573" ht="20.100000000000001" customHeight="1" x14ac:dyDescent="0.45"/>
    <row r="4574" ht="20.100000000000001" customHeight="1" x14ac:dyDescent="0.45"/>
    <row r="4575" ht="20.100000000000001" customHeight="1" x14ac:dyDescent="0.45"/>
    <row r="4576" ht="20.100000000000001" customHeight="1" x14ac:dyDescent="0.45"/>
    <row r="4577" ht="20.100000000000001" customHeight="1" x14ac:dyDescent="0.45"/>
    <row r="4578" ht="20.100000000000001" customHeight="1" x14ac:dyDescent="0.45"/>
    <row r="4579" ht="20.100000000000001" customHeight="1" x14ac:dyDescent="0.45"/>
    <row r="4580" ht="20.100000000000001" customHeight="1" x14ac:dyDescent="0.45"/>
    <row r="4581" ht="20.100000000000001" customHeight="1" x14ac:dyDescent="0.45"/>
    <row r="4582" ht="20.100000000000001" customHeight="1" x14ac:dyDescent="0.45"/>
    <row r="4583" ht="20.100000000000001" customHeight="1" x14ac:dyDescent="0.45"/>
    <row r="4584" ht="20.100000000000001" customHeight="1" x14ac:dyDescent="0.45"/>
    <row r="4585" ht="20.100000000000001" customHeight="1" x14ac:dyDescent="0.45"/>
    <row r="4586" ht="20.100000000000001" customHeight="1" x14ac:dyDescent="0.45"/>
    <row r="4587" ht="20.100000000000001" customHeight="1" x14ac:dyDescent="0.45"/>
    <row r="4588" ht="20.100000000000001" customHeight="1" x14ac:dyDescent="0.45"/>
    <row r="4589" ht="20.100000000000001" customHeight="1" x14ac:dyDescent="0.45"/>
    <row r="4590" ht="20.100000000000001" customHeight="1" x14ac:dyDescent="0.45"/>
    <row r="4591" ht="20.100000000000001" customHeight="1" x14ac:dyDescent="0.45"/>
    <row r="4592" ht="20.100000000000001" customHeight="1" x14ac:dyDescent="0.45"/>
    <row r="4593" ht="20.100000000000001" customHeight="1" x14ac:dyDescent="0.45"/>
    <row r="4594" ht="20.100000000000001" customHeight="1" x14ac:dyDescent="0.45"/>
    <row r="4595" ht="20.100000000000001" customHeight="1" x14ac:dyDescent="0.45"/>
    <row r="4596" ht="20.100000000000001" customHeight="1" x14ac:dyDescent="0.45"/>
    <row r="4597" ht="20.100000000000001" customHeight="1" x14ac:dyDescent="0.45"/>
    <row r="4598" ht="20.100000000000001" customHeight="1" x14ac:dyDescent="0.45"/>
    <row r="4599" ht="20.100000000000001" customHeight="1" x14ac:dyDescent="0.45"/>
    <row r="4600" ht="20.100000000000001" customHeight="1" x14ac:dyDescent="0.45"/>
    <row r="4601" ht="20.100000000000001" customHeight="1" x14ac:dyDescent="0.45"/>
    <row r="4602" ht="20.100000000000001" customHeight="1" x14ac:dyDescent="0.45"/>
    <row r="4603" ht="20.100000000000001" customHeight="1" x14ac:dyDescent="0.45"/>
    <row r="4604" ht="20.100000000000001" customHeight="1" x14ac:dyDescent="0.45"/>
    <row r="4605" ht="20.100000000000001" customHeight="1" x14ac:dyDescent="0.45"/>
    <row r="4606" ht="20.100000000000001" customHeight="1" x14ac:dyDescent="0.45"/>
    <row r="4607" ht="20.100000000000001" customHeight="1" x14ac:dyDescent="0.45"/>
    <row r="4608" ht="20.100000000000001" customHeight="1" x14ac:dyDescent="0.45"/>
    <row r="4609" ht="20.100000000000001" customHeight="1" x14ac:dyDescent="0.45"/>
    <row r="4610" ht="20.100000000000001" customHeight="1" x14ac:dyDescent="0.45"/>
    <row r="4611" ht="20.100000000000001" customHeight="1" x14ac:dyDescent="0.45"/>
    <row r="4612" ht="20.100000000000001" customHeight="1" x14ac:dyDescent="0.45"/>
    <row r="4613" ht="20.100000000000001" customHeight="1" x14ac:dyDescent="0.45"/>
    <row r="4614" ht="20.100000000000001" customHeight="1" x14ac:dyDescent="0.45"/>
    <row r="4615" ht="20.100000000000001" customHeight="1" x14ac:dyDescent="0.45"/>
    <row r="4616" ht="20.100000000000001" customHeight="1" x14ac:dyDescent="0.45"/>
    <row r="4617" ht="20.100000000000001" customHeight="1" x14ac:dyDescent="0.45"/>
    <row r="4618" ht="20.100000000000001" customHeight="1" x14ac:dyDescent="0.45"/>
    <row r="4619" ht="20.100000000000001" customHeight="1" x14ac:dyDescent="0.45"/>
    <row r="4620" ht="20.100000000000001" customHeight="1" x14ac:dyDescent="0.45"/>
    <row r="4621" ht="20.100000000000001" customHeight="1" x14ac:dyDescent="0.45"/>
    <row r="4622" ht="20.100000000000001" customHeight="1" x14ac:dyDescent="0.45"/>
    <row r="4623" ht="20.100000000000001" customHeight="1" x14ac:dyDescent="0.45"/>
    <row r="4624" ht="20.100000000000001" customHeight="1" x14ac:dyDescent="0.45"/>
    <row r="4625" ht="20.100000000000001" customHeight="1" x14ac:dyDescent="0.45"/>
    <row r="4626" ht="20.100000000000001" customHeight="1" x14ac:dyDescent="0.45"/>
    <row r="4627" ht="20.100000000000001" customHeight="1" x14ac:dyDescent="0.45"/>
    <row r="4628" ht="20.100000000000001" customHeight="1" x14ac:dyDescent="0.45"/>
    <row r="4629" ht="20.100000000000001" customHeight="1" x14ac:dyDescent="0.45"/>
    <row r="4630" ht="20.100000000000001" customHeight="1" x14ac:dyDescent="0.45"/>
    <row r="4631" ht="20.100000000000001" customHeight="1" x14ac:dyDescent="0.45"/>
    <row r="4632" ht="20.100000000000001" customHeight="1" x14ac:dyDescent="0.45"/>
    <row r="4633" ht="20.100000000000001" customHeight="1" x14ac:dyDescent="0.45"/>
    <row r="4634" ht="20.100000000000001" customHeight="1" x14ac:dyDescent="0.45"/>
    <row r="4635" ht="20.100000000000001" customHeight="1" x14ac:dyDescent="0.45"/>
    <row r="4636" ht="20.100000000000001" customHeight="1" x14ac:dyDescent="0.45"/>
    <row r="4637" ht="20.100000000000001" customHeight="1" x14ac:dyDescent="0.45"/>
    <row r="4638" ht="20.100000000000001" customHeight="1" x14ac:dyDescent="0.45"/>
    <row r="4639" ht="20.100000000000001" customHeight="1" x14ac:dyDescent="0.45"/>
    <row r="4640" ht="20.100000000000001" customHeight="1" x14ac:dyDescent="0.45"/>
    <row r="4641" ht="20.100000000000001" customHeight="1" x14ac:dyDescent="0.45"/>
    <row r="4642" ht="20.100000000000001" customHeight="1" x14ac:dyDescent="0.45"/>
    <row r="4643" ht="20.100000000000001" customHeight="1" x14ac:dyDescent="0.45"/>
    <row r="4644" ht="20.100000000000001" customHeight="1" x14ac:dyDescent="0.45"/>
    <row r="4645" ht="20.100000000000001" customHeight="1" x14ac:dyDescent="0.45"/>
    <row r="4646" ht="20.100000000000001" customHeight="1" x14ac:dyDescent="0.45"/>
    <row r="4647" ht="20.100000000000001" customHeight="1" x14ac:dyDescent="0.45"/>
    <row r="4648" ht="20.100000000000001" customHeight="1" x14ac:dyDescent="0.45"/>
    <row r="4649" ht="20.100000000000001" customHeight="1" x14ac:dyDescent="0.45"/>
    <row r="4650" ht="20.100000000000001" customHeight="1" x14ac:dyDescent="0.45"/>
    <row r="4651" ht="20.100000000000001" customHeight="1" x14ac:dyDescent="0.45"/>
    <row r="4652" ht="20.100000000000001" customHeight="1" x14ac:dyDescent="0.45"/>
    <row r="4653" ht="20.100000000000001" customHeight="1" x14ac:dyDescent="0.45"/>
    <row r="4654" ht="20.100000000000001" customHeight="1" x14ac:dyDescent="0.45"/>
    <row r="4655" ht="20.100000000000001" customHeight="1" x14ac:dyDescent="0.45"/>
    <row r="4656" ht="20.100000000000001" customHeight="1" x14ac:dyDescent="0.45"/>
    <row r="4657" ht="20.100000000000001" customHeight="1" x14ac:dyDescent="0.45"/>
    <row r="4658" ht="20.100000000000001" customHeight="1" x14ac:dyDescent="0.45"/>
    <row r="4659" ht="20.100000000000001" customHeight="1" x14ac:dyDescent="0.45"/>
    <row r="4660" ht="20.100000000000001" customHeight="1" x14ac:dyDescent="0.45"/>
    <row r="4661" ht="20.100000000000001" customHeight="1" x14ac:dyDescent="0.45"/>
    <row r="4662" ht="20.100000000000001" customHeight="1" x14ac:dyDescent="0.45"/>
    <row r="4663" ht="20.100000000000001" customHeight="1" x14ac:dyDescent="0.45"/>
    <row r="4664" ht="20.100000000000001" customHeight="1" x14ac:dyDescent="0.45"/>
    <row r="4665" ht="20.100000000000001" customHeight="1" x14ac:dyDescent="0.45"/>
    <row r="4666" ht="20.100000000000001" customHeight="1" x14ac:dyDescent="0.45"/>
    <row r="4667" ht="20.100000000000001" customHeight="1" x14ac:dyDescent="0.45"/>
    <row r="4668" ht="20.100000000000001" customHeight="1" x14ac:dyDescent="0.45"/>
    <row r="4669" ht="20.100000000000001" customHeight="1" x14ac:dyDescent="0.45"/>
    <row r="4670" ht="20.100000000000001" customHeight="1" x14ac:dyDescent="0.45"/>
    <row r="4671" ht="20.100000000000001" customHeight="1" x14ac:dyDescent="0.45"/>
    <row r="4672" ht="20.100000000000001" customHeight="1" x14ac:dyDescent="0.45"/>
    <row r="4673" ht="20.100000000000001" customHeight="1" x14ac:dyDescent="0.45"/>
    <row r="4674" ht="20.100000000000001" customHeight="1" x14ac:dyDescent="0.45"/>
    <row r="4675" ht="20.100000000000001" customHeight="1" x14ac:dyDescent="0.45"/>
    <row r="4676" ht="20.100000000000001" customHeight="1" x14ac:dyDescent="0.45"/>
    <row r="4677" ht="20.100000000000001" customHeight="1" x14ac:dyDescent="0.45"/>
    <row r="4678" ht="20.100000000000001" customHeight="1" x14ac:dyDescent="0.45"/>
    <row r="4679" ht="20.100000000000001" customHeight="1" x14ac:dyDescent="0.45"/>
    <row r="4680" ht="20.100000000000001" customHeight="1" x14ac:dyDescent="0.45"/>
    <row r="4681" ht="20.100000000000001" customHeight="1" x14ac:dyDescent="0.45"/>
    <row r="4682" ht="20.100000000000001" customHeight="1" x14ac:dyDescent="0.45"/>
    <row r="4683" ht="20.100000000000001" customHeight="1" x14ac:dyDescent="0.45"/>
    <row r="4684" ht="20.100000000000001" customHeight="1" x14ac:dyDescent="0.45"/>
    <row r="4685" ht="20.100000000000001" customHeight="1" x14ac:dyDescent="0.45"/>
    <row r="4686" ht="20.100000000000001" customHeight="1" x14ac:dyDescent="0.45"/>
    <row r="4687" ht="20.100000000000001" customHeight="1" x14ac:dyDescent="0.45"/>
    <row r="4688" ht="20.100000000000001" customHeight="1" x14ac:dyDescent="0.45"/>
    <row r="4689" ht="20.100000000000001" customHeight="1" x14ac:dyDescent="0.45"/>
    <row r="4690" ht="20.100000000000001" customHeight="1" x14ac:dyDescent="0.45"/>
    <row r="4691" ht="20.100000000000001" customHeight="1" x14ac:dyDescent="0.45"/>
    <row r="4692" ht="20.100000000000001" customHeight="1" x14ac:dyDescent="0.45"/>
    <row r="4693" ht="20.100000000000001" customHeight="1" x14ac:dyDescent="0.45"/>
    <row r="4694" ht="20.100000000000001" customHeight="1" x14ac:dyDescent="0.45"/>
    <row r="4695" ht="20.100000000000001" customHeight="1" x14ac:dyDescent="0.45"/>
    <row r="4696" ht="20.100000000000001" customHeight="1" x14ac:dyDescent="0.45"/>
    <row r="4697" ht="20.100000000000001" customHeight="1" x14ac:dyDescent="0.45"/>
    <row r="4698" ht="20.100000000000001" customHeight="1" x14ac:dyDescent="0.45"/>
    <row r="4699" ht="20.100000000000001" customHeight="1" x14ac:dyDescent="0.45"/>
    <row r="4700" ht="20.100000000000001" customHeight="1" x14ac:dyDescent="0.45"/>
    <row r="4701" ht="20.100000000000001" customHeight="1" x14ac:dyDescent="0.45"/>
    <row r="4702" ht="20.100000000000001" customHeight="1" x14ac:dyDescent="0.45"/>
    <row r="4703" ht="20.100000000000001" customHeight="1" x14ac:dyDescent="0.45"/>
    <row r="4704" ht="20.100000000000001" customHeight="1" x14ac:dyDescent="0.45"/>
    <row r="4705" ht="20.100000000000001" customHeight="1" x14ac:dyDescent="0.45"/>
    <row r="4706" ht="20.100000000000001" customHeight="1" x14ac:dyDescent="0.45"/>
    <row r="4707" ht="20.100000000000001" customHeight="1" x14ac:dyDescent="0.45"/>
    <row r="4708" ht="20.100000000000001" customHeight="1" x14ac:dyDescent="0.45"/>
    <row r="4709" ht="20.100000000000001" customHeight="1" x14ac:dyDescent="0.45"/>
    <row r="4710" ht="20.100000000000001" customHeight="1" x14ac:dyDescent="0.45"/>
    <row r="4711" ht="20.100000000000001" customHeight="1" x14ac:dyDescent="0.45"/>
    <row r="4712" ht="20.100000000000001" customHeight="1" x14ac:dyDescent="0.45"/>
    <row r="4713" ht="20.100000000000001" customHeight="1" x14ac:dyDescent="0.45"/>
    <row r="4714" ht="20.100000000000001" customHeight="1" x14ac:dyDescent="0.45"/>
    <row r="4715" ht="20.100000000000001" customHeight="1" x14ac:dyDescent="0.45"/>
    <row r="4716" ht="20.100000000000001" customHeight="1" x14ac:dyDescent="0.45"/>
    <row r="4717" ht="20.100000000000001" customHeight="1" x14ac:dyDescent="0.45"/>
    <row r="4718" ht="20.100000000000001" customHeight="1" x14ac:dyDescent="0.45"/>
    <row r="4719" ht="20.100000000000001" customHeight="1" x14ac:dyDescent="0.45"/>
    <row r="4720" ht="20.100000000000001" customHeight="1" x14ac:dyDescent="0.45"/>
    <row r="4721" ht="20.100000000000001" customHeight="1" x14ac:dyDescent="0.45"/>
    <row r="4722" ht="20.100000000000001" customHeight="1" x14ac:dyDescent="0.45"/>
    <row r="4723" ht="20.100000000000001" customHeight="1" x14ac:dyDescent="0.45"/>
    <row r="4724" ht="20.100000000000001" customHeight="1" x14ac:dyDescent="0.45"/>
    <row r="4725" ht="20.100000000000001" customHeight="1" x14ac:dyDescent="0.45"/>
    <row r="4726" ht="20.100000000000001" customHeight="1" x14ac:dyDescent="0.45"/>
    <row r="4727" ht="20.100000000000001" customHeight="1" x14ac:dyDescent="0.45"/>
    <row r="4728" ht="20.100000000000001" customHeight="1" x14ac:dyDescent="0.45"/>
    <row r="4729" ht="20.100000000000001" customHeight="1" x14ac:dyDescent="0.45"/>
    <row r="4730" ht="20.100000000000001" customHeight="1" x14ac:dyDescent="0.45"/>
    <row r="4731" ht="20.100000000000001" customHeight="1" x14ac:dyDescent="0.45"/>
    <row r="4732" ht="20.100000000000001" customHeight="1" x14ac:dyDescent="0.45"/>
    <row r="4733" ht="20.100000000000001" customHeight="1" x14ac:dyDescent="0.45"/>
    <row r="4734" ht="20.100000000000001" customHeight="1" x14ac:dyDescent="0.45"/>
    <row r="4735" ht="20.100000000000001" customHeight="1" x14ac:dyDescent="0.45"/>
    <row r="4736" ht="20.100000000000001" customHeight="1" x14ac:dyDescent="0.45"/>
    <row r="4737" ht="20.100000000000001" customHeight="1" x14ac:dyDescent="0.45"/>
    <row r="4738" ht="20.100000000000001" customHeight="1" x14ac:dyDescent="0.45"/>
    <row r="4739" ht="20.100000000000001" customHeight="1" x14ac:dyDescent="0.45"/>
    <row r="4740" ht="20.100000000000001" customHeight="1" x14ac:dyDescent="0.45"/>
    <row r="4741" ht="20.100000000000001" customHeight="1" x14ac:dyDescent="0.45"/>
    <row r="4742" ht="20.100000000000001" customHeight="1" x14ac:dyDescent="0.45"/>
    <row r="4743" ht="20.100000000000001" customHeight="1" x14ac:dyDescent="0.45"/>
    <row r="4744" ht="20.100000000000001" customHeight="1" x14ac:dyDescent="0.45"/>
    <row r="4745" ht="20.100000000000001" customHeight="1" x14ac:dyDescent="0.45"/>
    <row r="4746" ht="20.100000000000001" customHeight="1" x14ac:dyDescent="0.45"/>
    <row r="4747" ht="20.100000000000001" customHeight="1" x14ac:dyDescent="0.45"/>
    <row r="4748" ht="20.100000000000001" customHeight="1" x14ac:dyDescent="0.45"/>
    <row r="4749" ht="20.100000000000001" customHeight="1" x14ac:dyDescent="0.45"/>
    <row r="4750" ht="20.100000000000001" customHeight="1" x14ac:dyDescent="0.45"/>
    <row r="4751" ht="20.100000000000001" customHeight="1" x14ac:dyDescent="0.45"/>
    <row r="4752" ht="20.100000000000001" customHeight="1" x14ac:dyDescent="0.45"/>
    <row r="4753" ht="20.100000000000001" customHeight="1" x14ac:dyDescent="0.45"/>
    <row r="4754" ht="20.100000000000001" customHeight="1" x14ac:dyDescent="0.45"/>
    <row r="4755" ht="20.100000000000001" customHeight="1" x14ac:dyDescent="0.45"/>
    <row r="4756" ht="20.100000000000001" customHeight="1" x14ac:dyDescent="0.45"/>
    <row r="4757" ht="20.100000000000001" customHeight="1" x14ac:dyDescent="0.45"/>
    <row r="4758" ht="20.100000000000001" customHeight="1" x14ac:dyDescent="0.45"/>
    <row r="4759" ht="20.100000000000001" customHeight="1" x14ac:dyDescent="0.45"/>
    <row r="4760" ht="20.100000000000001" customHeight="1" x14ac:dyDescent="0.45"/>
    <row r="4761" ht="20.100000000000001" customHeight="1" x14ac:dyDescent="0.45"/>
    <row r="4762" ht="20.100000000000001" customHeight="1" x14ac:dyDescent="0.45"/>
    <row r="4763" ht="20.100000000000001" customHeight="1" x14ac:dyDescent="0.45"/>
    <row r="4764" ht="20.100000000000001" customHeight="1" x14ac:dyDescent="0.45"/>
    <row r="4765" ht="20.100000000000001" customHeight="1" x14ac:dyDescent="0.45"/>
    <row r="4766" ht="20.100000000000001" customHeight="1" x14ac:dyDescent="0.45"/>
    <row r="4767" ht="20.100000000000001" customHeight="1" x14ac:dyDescent="0.45"/>
    <row r="4768" ht="20.100000000000001" customHeight="1" x14ac:dyDescent="0.45"/>
    <row r="4769" ht="20.100000000000001" customHeight="1" x14ac:dyDescent="0.45"/>
    <row r="4770" ht="20.100000000000001" customHeight="1" x14ac:dyDescent="0.45"/>
    <row r="4771" ht="20.100000000000001" customHeight="1" x14ac:dyDescent="0.45"/>
    <row r="4772" ht="20.100000000000001" customHeight="1" x14ac:dyDescent="0.45"/>
    <row r="4773" ht="20.100000000000001" customHeight="1" x14ac:dyDescent="0.45"/>
    <row r="4774" ht="20.100000000000001" customHeight="1" x14ac:dyDescent="0.45"/>
    <row r="4775" ht="20.100000000000001" customHeight="1" x14ac:dyDescent="0.45"/>
    <row r="4776" ht="20.100000000000001" customHeight="1" x14ac:dyDescent="0.45"/>
    <row r="4777" ht="20.100000000000001" customHeight="1" x14ac:dyDescent="0.45"/>
    <row r="4778" ht="20.100000000000001" customHeight="1" x14ac:dyDescent="0.45"/>
    <row r="4779" ht="20.100000000000001" customHeight="1" x14ac:dyDescent="0.45"/>
    <row r="4780" ht="20.100000000000001" customHeight="1" x14ac:dyDescent="0.45"/>
    <row r="4781" ht="20.100000000000001" customHeight="1" x14ac:dyDescent="0.45"/>
    <row r="4782" ht="20.100000000000001" customHeight="1" x14ac:dyDescent="0.45"/>
    <row r="4783" ht="20.100000000000001" customHeight="1" x14ac:dyDescent="0.45"/>
    <row r="4784" ht="20.100000000000001" customHeight="1" x14ac:dyDescent="0.45"/>
    <row r="4785" ht="20.100000000000001" customHeight="1" x14ac:dyDescent="0.45"/>
    <row r="4786" ht="20.100000000000001" customHeight="1" x14ac:dyDescent="0.45"/>
    <row r="4787" ht="20.100000000000001" customHeight="1" x14ac:dyDescent="0.45"/>
    <row r="4788" ht="20.100000000000001" customHeight="1" x14ac:dyDescent="0.45"/>
    <row r="4789" ht="20.100000000000001" customHeight="1" x14ac:dyDescent="0.45"/>
    <row r="4790" ht="20.100000000000001" customHeight="1" x14ac:dyDescent="0.45"/>
    <row r="4791" ht="20.100000000000001" customHeight="1" x14ac:dyDescent="0.45"/>
    <row r="4792" ht="20.100000000000001" customHeight="1" x14ac:dyDescent="0.45"/>
    <row r="4793" ht="20.100000000000001" customHeight="1" x14ac:dyDescent="0.45"/>
    <row r="4794" ht="20.100000000000001" customHeight="1" x14ac:dyDescent="0.45"/>
    <row r="4795" ht="20.100000000000001" customHeight="1" x14ac:dyDescent="0.45"/>
    <row r="4796" ht="20.100000000000001" customHeight="1" x14ac:dyDescent="0.45"/>
    <row r="4797" ht="20.100000000000001" customHeight="1" x14ac:dyDescent="0.45"/>
    <row r="4798" ht="20.100000000000001" customHeight="1" x14ac:dyDescent="0.45"/>
    <row r="4799" ht="20.100000000000001" customHeight="1" x14ac:dyDescent="0.45"/>
    <row r="4800" ht="20.100000000000001" customHeight="1" x14ac:dyDescent="0.45"/>
    <row r="4801" ht="20.100000000000001" customHeight="1" x14ac:dyDescent="0.45"/>
    <row r="4802" ht="20.100000000000001" customHeight="1" x14ac:dyDescent="0.45"/>
    <row r="4803" ht="20.100000000000001" customHeight="1" x14ac:dyDescent="0.45"/>
    <row r="4804" ht="20.100000000000001" customHeight="1" x14ac:dyDescent="0.45"/>
    <row r="4805" ht="20.100000000000001" customHeight="1" x14ac:dyDescent="0.45"/>
    <row r="4806" ht="20.100000000000001" customHeight="1" x14ac:dyDescent="0.45"/>
    <row r="4807" ht="20.100000000000001" customHeight="1" x14ac:dyDescent="0.45"/>
    <row r="4808" ht="20.100000000000001" customHeight="1" x14ac:dyDescent="0.45"/>
    <row r="4809" ht="20.100000000000001" customHeight="1" x14ac:dyDescent="0.45"/>
    <row r="4810" ht="20.100000000000001" customHeight="1" x14ac:dyDescent="0.45"/>
    <row r="4811" ht="20.100000000000001" customHeight="1" x14ac:dyDescent="0.45"/>
    <row r="4812" ht="20.100000000000001" customHeight="1" x14ac:dyDescent="0.45"/>
    <row r="4813" ht="20.100000000000001" customHeight="1" x14ac:dyDescent="0.45"/>
    <row r="4814" ht="20.100000000000001" customHeight="1" x14ac:dyDescent="0.45"/>
    <row r="4815" ht="20.100000000000001" customHeight="1" x14ac:dyDescent="0.45"/>
    <row r="4816" ht="20.100000000000001" customHeight="1" x14ac:dyDescent="0.45"/>
    <row r="4817" ht="20.100000000000001" customHeight="1" x14ac:dyDescent="0.45"/>
    <row r="4818" ht="20.100000000000001" customHeight="1" x14ac:dyDescent="0.45"/>
    <row r="4819" ht="20.100000000000001" customHeight="1" x14ac:dyDescent="0.45"/>
    <row r="4820" ht="20.100000000000001" customHeight="1" x14ac:dyDescent="0.45"/>
    <row r="4821" ht="20.100000000000001" customHeight="1" x14ac:dyDescent="0.45"/>
    <row r="4822" ht="20.100000000000001" customHeight="1" x14ac:dyDescent="0.45"/>
    <row r="4823" ht="20.100000000000001" customHeight="1" x14ac:dyDescent="0.45"/>
    <row r="4824" ht="20.100000000000001" customHeight="1" x14ac:dyDescent="0.45"/>
    <row r="4825" ht="20.100000000000001" customHeight="1" x14ac:dyDescent="0.45"/>
    <row r="4826" ht="20.100000000000001" customHeight="1" x14ac:dyDescent="0.45"/>
    <row r="4827" ht="20.100000000000001" customHeight="1" x14ac:dyDescent="0.45"/>
    <row r="4828" ht="20.100000000000001" customHeight="1" x14ac:dyDescent="0.45"/>
    <row r="4829" ht="20.100000000000001" customHeight="1" x14ac:dyDescent="0.45"/>
    <row r="4830" ht="20.100000000000001" customHeight="1" x14ac:dyDescent="0.45"/>
    <row r="4831" ht="20.100000000000001" customHeight="1" x14ac:dyDescent="0.45"/>
    <row r="4832" ht="20.100000000000001" customHeight="1" x14ac:dyDescent="0.45"/>
    <row r="4833" ht="20.100000000000001" customHeight="1" x14ac:dyDescent="0.45"/>
    <row r="4834" ht="20.100000000000001" customHeight="1" x14ac:dyDescent="0.45"/>
    <row r="4835" ht="20.100000000000001" customHeight="1" x14ac:dyDescent="0.45"/>
    <row r="4836" ht="20.100000000000001" customHeight="1" x14ac:dyDescent="0.45"/>
    <row r="4837" ht="20.100000000000001" customHeight="1" x14ac:dyDescent="0.45"/>
    <row r="4838" ht="20.100000000000001" customHeight="1" x14ac:dyDescent="0.45"/>
    <row r="4839" ht="20.100000000000001" customHeight="1" x14ac:dyDescent="0.45"/>
    <row r="4840" ht="20.100000000000001" customHeight="1" x14ac:dyDescent="0.45"/>
    <row r="4841" ht="20.100000000000001" customHeight="1" x14ac:dyDescent="0.45"/>
    <row r="4842" ht="20.100000000000001" customHeight="1" x14ac:dyDescent="0.45"/>
    <row r="4843" ht="20.100000000000001" customHeight="1" x14ac:dyDescent="0.45"/>
    <row r="4844" ht="20.100000000000001" customHeight="1" x14ac:dyDescent="0.45"/>
    <row r="4845" ht="20.100000000000001" customHeight="1" x14ac:dyDescent="0.45"/>
    <row r="4846" ht="20.100000000000001" customHeight="1" x14ac:dyDescent="0.45"/>
    <row r="4847" ht="20.100000000000001" customHeight="1" x14ac:dyDescent="0.45"/>
    <row r="4848" ht="20.100000000000001" customHeight="1" x14ac:dyDescent="0.45"/>
    <row r="4849" ht="20.100000000000001" customHeight="1" x14ac:dyDescent="0.45"/>
    <row r="4850" ht="20.100000000000001" customHeight="1" x14ac:dyDescent="0.45"/>
    <row r="4851" ht="20.100000000000001" customHeight="1" x14ac:dyDescent="0.45"/>
    <row r="4852" ht="20.100000000000001" customHeight="1" x14ac:dyDescent="0.45"/>
    <row r="4853" ht="20.100000000000001" customHeight="1" x14ac:dyDescent="0.45"/>
    <row r="4854" ht="20.100000000000001" customHeight="1" x14ac:dyDescent="0.45"/>
    <row r="4855" ht="20.100000000000001" customHeight="1" x14ac:dyDescent="0.45"/>
    <row r="4856" ht="20.100000000000001" customHeight="1" x14ac:dyDescent="0.45"/>
    <row r="4857" ht="20.100000000000001" customHeight="1" x14ac:dyDescent="0.45"/>
    <row r="4858" ht="20.100000000000001" customHeight="1" x14ac:dyDescent="0.45"/>
    <row r="4859" ht="20.100000000000001" customHeight="1" x14ac:dyDescent="0.45"/>
    <row r="4860" ht="20.100000000000001" customHeight="1" x14ac:dyDescent="0.45"/>
    <row r="4861" ht="20.100000000000001" customHeight="1" x14ac:dyDescent="0.45"/>
    <row r="4862" ht="20.100000000000001" customHeight="1" x14ac:dyDescent="0.45"/>
    <row r="4863" ht="20.100000000000001" customHeight="1" x14ac:dyDescent="0.45"/>
    <row r="4864" ht="20.100000000000001" customHeight="1" x14ac:dyDescent="0.45"/>
    <row r="4865" ht="20.100000000000001" customHeight="1" x14ac:dyDescent="0.45"/>
    <row r="4866" ht="20.100000000000001" customHeight="1" x14ac:dyDescent="0.45"/>
    <row r="4867" ht="20.100000000000001" customHeight="1" x14ac:dyDescent="0.45"/>
    <row r="4868" ht="20.100000000000001" customHeight="1" x14ac:dyDescent="0.45"/>
    <row r="4869" ht="20.100000000000001" customHeight="1" x14ac:dyDescent="0.45"/>
    <row r="4870" ht="20.100000000000001" customHeight="1" x14ac:dyDescent="0.45"/>
    <row r="4871" ht="20.100000000000001" customHeight="1" x14ac:dyDescent="0.45"/>
    <row r="4872" ht="20.100000000000001" customHeight="1" x14ac:dyDescent="0.45"/>
    <row r="4873" ht="20.100000000000001" customHeight="1" x14ac:dyDescent="0.45"/>
    <row r="4874" ht="20.100000000000001" customHeight="1" x14ac:dyDescent="0.45"/>
    <row r="4875" ht="20.100000000000001" customHeight="1" x14ac:dyDescent="0.45"/>
    <row r="4876" ht="20.100000000000001" customHeight="1" x14ac:dyDescent="0.45"/>
    <row r="4877" ht="20.100000000000001" customHeight="1" x14ac:dyDescent="0.45"/>
    <row r="4878" ht="20.100000000000001" customHeight="1" x14ac:dyDescent="0.45"/>
    <row r="4879" ht="20.100000000000001" customHeight="1" x14ac:dyDescent="0.45"/>
    <row r="4880" ht="20.100000000000001" customHeight="1" x14ac:dyDescent="0.45"/>
    <row r="4881" ht="20.100000000000001" customHeight="1" x14ac:dyDescent="0.45"/>
    <row r="4882" ht="20.100000000000001" customHeight="1" x14ac:dyDescent="0.45"/>
    <row r="4883" ht="20.100000000000001" customHeight="1" x14ac:dyDescent="0.45"/>
    <row r="4884" ht="20.100000000000001" customHeight="1" x14ac:dyDescent="0.45"/>
    <row r="4885" ht="20.100000000000001" customHeight="1" x14ac:dyDescent="0.45"/>
    <row r="4886" ht="20.100000000000001" customHeight="1" x14ac:dyDescent="0.45"/>
    <row r="4887" ht="20.100000000000001" customHeight="1" x14ac:dyDescent="0.45"/>
    <row r="4888" ht="20.100000000000001" customHeight="1" x14ac:dyDescent="0.45"/>
    <row r="4889" ht="20.100000000000001" customHeight="1" x14ac:dyDescent="0.45"/>
    <row r="4890" ht="20.100000000000001" customHeight="1" x14ac:dyDescent="0.45"/>
    <row r="4891" ht="20.100000000000001" customHeight="1" x14ac:dyDescent="0.45"/>
    <row r="4892" ht="20.100000000000001" customHeight="1" x14ac:dyDescent="0.45"/>
    <row r="4893" ht="20.100000000000001" customHeight="1" x14ac:dyDescent="0.45"/>
    <row r="4894" ht="20.100000000000001" customHeight="1" x14ac:dyDescent="0.45"/>
    <row r="4895" ht="20.100000000000001" customHeight="1" x14ac:dyDescent="0.45"/>
    <row r="4896" ht="20.100000000000001" customHeight="1" x14ac:dyDescent="0.45"/>
    <row r="4897" ht="20.100000000000001" customHeight="1" x14ac:dyDescent="0.45"/>
    <row r="4898" ht="20.100000000000001" customHeight="1" x14ac:dyDescent="0.45"/>
    <row r="4899" ht="20.100000000000001" customHeight="1" x14ac:dyDescent="0.45"/>
    <row r="4900" ht="20.100000000000001" customHeight="1" x14ac:dyDescent="0.45"/>
    <row r="4901" ht="20.100000000000001" customHeight="1" x14ac:dyDescent="0.45"/>
    <row r="4902" ht="20.100000000000001" customHeight="1" x14ac:dyDescent="0.45"/>
    <row r="4903" ht="20.100000000000001" customHeight="1" x14ac:dyDescent="0.45"/>
    <row r="4904" ht="20.100000000000001" customHeight="1" x14ac:dyDescent="0.45"/>
    <row r="4905" ht="20.100000000000001" customHeight="1" x14ac:dyDescent="0.45"/>
    <row r="4906" ht="20.100000000000001" customHeight="1" x14ac:dyDescent="0.45"/>
    <row r="4907" ht="20.100000000000001" customHeight="1" x14ac:dyDescent="0.45"/>
    <row r="4908" ht="20.100000000000001" customHeight="1" x14ac:dyDescent="0.45"/>
    <row r="4909" ht="20.100000000000001" customHeight="1" x14ac:dyDescent="0.45"/>
    <row r="4910" ht="20.100000000000001" customHeight="1" x14ac:dyDescent="0.45"/>
    <row r="4911" ht="20.100000000000001" customHeight="1" x14ac:dyDescent="0.45"/>
    <row r="4912" ht="20.100000000000001" customHeight="1" x14ac:dyDescent="0.45"/>
    <row r="4913" ht="20.100000000000001" customHeight="1" x14ac:dyDescent="0.45"/>
    <row r="4914" ht="20.100000000000001" customHeight="1" x14ac:dyDescent="0.45"/>
    <row r="4915" ht="20.100000000000001" customHeight="1" x14ac:dyDescent="0.45"/>
    <row r="4916" ht="20.100000000000001" customHeight="1" x14ac:dyDescent="0.45"/>
    <row r="4917" ht="20.100000000000001" customHeight="1" x14ac:dyDescent="0.45"/>
    <row r="4918" ht="20.100000000000001" customHeight="1" x14ac:dyDescent="0.45"/>
    <row r="4919" ht="20.100000000000001" customHeight="1" x14ac:dyDescent="0.45"/>
    <row r="4920" ht="20.100000000000001" customHeight="1" x14ac:dyDescent="0.45"/>
    <row r="4921" ht="20.100000000000001" customHeight="1" x14ac:dyDescent="0.45"/>
    <row r="4922" ht="20.100000000000001" customHeight="1" x14ac:dyDescent="0.45"/>
    <row r="4923" ht="20.100000000000001" customHeight="1" x14ac:dyDescent="0.45"/>
    <row r="4924" ht="20.100000000000001" customHeight="1" x14ac:dyDescent="0.45"/>
    <row r="4925" ht="20.100000000000001" customHeight="1" x14ac:dyDescent="0.45"/>
    <row r="4926" ht="20.100000000000001" customHeight="1" x14ac:dyDescent="0.45"/>
    <row r="4927" ht="20.100000000000001" customHeight="1" x14ac:dyDescent="0.45"/>
    <row r="4928" ht="20.100000000000001" customHeight="1" x14ac:dyDescent="0.45"/>
    <row r="4929" ht="20.100000000000001" customHeight="1" x14ac:dyDescent="0.45"/>
    <row r="4930" ht="20.100000000000001" customHeight="1" x14ac:dyDescent="0.45"/>
    <row r="4931" ht="20.100000000000001" customHeight="1" x14ac:dyDescent="0.45"/>
    <row r="4932" ht="20.100000000000001" customHeight="1" x14ac:dyDescent="0.45"/>
    <row r="4933" ht="20.100000000000001" customHeight="1" x14ac:dyDescent="0.45"/>
    <row r="4934" ht="20.100000000000001" customHeight="1" x14ac:dyDescent="0.45"/>
    <row r="4935" ht="20.100000000000001" customHeight="1" x14ac:dyDescent="0.45"/>
    <row r="4936" ht="20.100000000000001" customHeight="1" x14ac:dyDescent="0.45"/>
    <row r="4937" ht="20.100000000000001" customHeight="1" x14ac:dyDescent="0.45"/>
    <row r="4938" ht="20.100000000000001" customHeight="1" x14ac:dyDescent="0.45"/>
    <row r="4939" ht="20.100000000000001" customHeight="1" x14ac:dyDescent="0.45"/>
    <row r="4940" ht="20.100000000000001" customHeight="1" x14ac:dyDescent="0.45"/>
    <row r="4941" ht="20.100000000000001" customHeight="1" x14ac:dyDescent="0.45"/>
    <row r="4942" ht="20.100000000000001" customHeight="1" x14ac:dyDescent="0.45"/>
    <row r="4943" ht="20.100000000000001" customHeight="1" x14ac:dyDescent="0.45"/>
    <row r="4944" ht="20.100000000000001" customHeight="1" x14ac:dyDescent="0.45"/>
    <row r="4945" ht="20.100000000000001" customHeight="1" x14ac:dyDescent="0.45"/>
    <row r="4946" ht="20.100000000000001" customHeight="1" x14ac:dyDescent="0.45"/>
    <row r="4947" ht="20.100000000000001" customHeight="1" x14ac:dyDescent="0.45"/>
    <row r="4948" ht="20.100000000000001" customHeight="1" x14ac:dyDescent="0.45"/>
    <row r="4949" ht="20.100000000000001" customHeight="1" x14ac:dyDescent="0.45"/>
    <row r="4950" ht="20.100000000000001" customHeight="1" x14ac:dyDescent="0.45"/>
    <row r="4951" ht="20.100000000000001" customHeight="1" x14ac:dyDescent="0.45"/>
    <row r="4952" ht="20.100000000000001" customHeight="1" x14ac:dyDescent="0.45"/>
    <row r="4953" ht="20.100000000000001" customHeight="1" x14ac:dyDescent="0.45"/>
    <row r="4954" ht="20.100000000000001" customHeight="1" x14ac:dyDescent="0.45"/>
    <row r="4955" ht="20.100000000000001" customHeight="1" x14ac:dyDescent="0.45"/>
    <row r="4956" ht="20.100000000000001" customHeight="1" x14ac:dyDescent="0.45"/>
    <row r="4957" ht="20.100000000000001" customHeight="1" x14ac:dyDescent="0.45"/>
    <row r="4958" ht="20.100000000000001" customHeight="1" x14ac:dyDescent="0.45"/>
    <row r="4959" ht="20.100000000000001" customHeight="1" x14ac:dyDescent="0.45"/>
    <row r="4960" ht="20.100000000000001" customHeight="1" x14ac:dyDescent="0.45"/>
    <row r="4961" ht="20.100000000000001" customHeight="1" x14ac:dyDescent="0.45"/>
    <row r="4962" ht="20.100000000000001" customHeight="1" x14ac:dyDescent="0.45"/>
    <row r="4963" ht="20.100000000000001" customHeight="1" x14ac:dyDescent="0.45"/>
    <row r="4964" ht="20.100000000000001" customHeight="1" x14ac:dyDescent="0.45"/>
    <row r="4965" ht="20.100000000000001" customHeight="1" x14ac:dyDescent="0.45"/>
    <row r="4966" ht="20.100000000000001" customHeight="1" x14ac:dyDescent="0.45"/>
    <row r="4967" ht="20.100000000000001" customHeight="1" x14ac:dyDescent="0.45"/>
    <row r="4968" ht="20.100000000000001" customHeight="1" x14ac:dyDescent="0.45"/>
    <row r="4969" ht="20.100000000000001" customHeight="1" x14ac:dyDescent="0.45"/>
    <row r="4970" ht="20.100000000000001" customHeight="1" x14ac:dyDescent="0.45"/>
    <row r="4971" ht="20.100000000000001" customHeight="1" x14ac:dyDescent="0.45"/>
    <row r="4972" ht="20.100000000000001" customHeight="1" x14ac:dyDescent="0.45"/>
    <row r="4973" ht="20.100000000000001" customHeight="1" x14ac:dyDescent="0.45"/>
    <row r="4974" ht="20.100000000000001" customHeight="1" x14ac:dyDescent="0.45"/>
    <row r="4975" ht="20.100000000000001" customHeight="1" x14ac:dyDescent="0.45"/>
    <row r="4976" ht="20.100000000000001" customHeight="1" x14ac:dyDescent="0.45"/>
    <row r="4977" ht="20.100000000000001" customHeight="1" x14ac:dyDescent="0.45"/>
    <row r="4978" ht="20.100000000000001" customHeight="1" x14ac:dyDescent="0.45"/>
    <row r="4979" ht="20.100000000000001" customHeight="1" x14ac:dyDescent="0.45"/>
    <row r="4980" ht="20.100000000000001" customHeight="1" x14ac:dyDescent="0.45"/>
    <row r="4981" ht="20.100000000000001" customHeight="1" x14ac:dyDescent="0.45"/>
    <row r="4982" ht="20.100000000000001" customHeight="1" x14ac:dyDescent="0.45"/>
    <row r="4983" ht="20.100000000000001" customHeight="1" x14ac:dyDescent="0.45"/>
    <row r="4984" ht="20.100000000000001" customHeight="1" x14ac:dyDescent="0.45"/>
    <row r="4985" ht="20.100000000000001" customHeight="1" x14ac:dyDescent="0.45"/>
    <row r="4986" ht="20.100000000000001" customHeight="1" x14ac:dyDescent="0.45"/>
    <row r="4987" ht="20.100000000000001" customHeight="1" x14ac:dyDescent="0.45"/>
    <row r="4988" ht="20.100000000000001" customHeight="1" x14ac:dyDescent="0.45"/>
    <row r="4989" ht="20.100000000000001" customHeight="1" x14ac:dyDescent="0.45"/>
    <row r="4990" ht="20.100000000000001" customHeight="1" x14ac:dyDescent="0.45"/>
    <row r="4991" ht="20.100000000000001" customHeight="1" x14ac:dyDescent="0.45"/>
    <row r="4992" ht="20.100000000000001" customHeight="1" x14ac:dyDescent="0.45"/>
    <row r="4993" ht="20.100000000000001" customHeight="1" x14ac:dyDescent="0.45"/>
    <row r="4994" ht="20.100000000000001" customHeight="1" x14ac:dyDescent="0.45"/>
    <row r="4995" ht="20.100000000000001" customHeight="1" x14ac:dyDescent="0.45"/>
    <row r="4996" ht="20.100000000000001" customHeight="1" x14ac:dyDescent="0.45"/>
    <row r="4997" ht="20.100000000000001" customHeight="1" x14ac:dyDescent="0.45"/>
    <row r="4998" ht="20.100000000000001" customHeight="1" x14ac:dyDescent="0.45"/>
    <row r="4999" ht="20.100000000000001" customHeight="1" x14ac:dyDescent="0.45"/>
    <row r="5000" ht="20.100000000000001" customHeight="1" x14ac:dyDescent="0.45"/>
    <row r="5001" ht="20.100000000000001" customHeight="1" x14ac:dyDescent="0.45"/>
    <row r="5002" ht="20.100000000000001" customHeight="1" x14ac:dyDescent="0.45"/>
    <row r="5003" ht="20.100000000000001" customHeight="1" x14ac:dyDescent="0.45"/>
    <row r="5004" ht="20.100000000000001" customHeight="1" x14ac:dyDescent="0.45"/>
    <row r="5005" ht="20.100000000000001" customHeight="1" x14ac:dyDescent="0.45"/>
    <row r="5006" ht="20.100000000000001" customHeight="1" x14ac:dyDescent="0.45"/>
    <row r="5007" ht="20.100000000000001" customHeight="1" x14ac:dyDescent="0.45"/>
    <row r="5008" ht="20.100000000000001" customHeight="1" x14ac:dyDescent="0.45"/>
    <row r="5009" ht="20.100000000000001" customHeight="1" x14ac:dyDescent="0.45"/>
    <row r="5010" ht="20.100000000000001" customHeight="1" x14ac:dyDescent="0.45"/>
    <row r="5011" ht="20.100000000000001" customHeight="1" x14ac:dyDescent="0.45"/>
    <row r="5012" ht="20.100000000000001" customHeight="1" x14ac:dyDescent="0.45"/>
    <row r="5013" ht="20.100000000000001" customHeight="1" x14ac:dyDescent="0.45"/>
    <row r="5014" ht="20.100000000000001" customHeight="1" x14ac:dyDescent="0.45"/>
    <row r="5015" ht="20.100000000000001" customHeight="1" x14ac:dyDescent="0.45"/>
    <row r="5016" ht="20.100000000000001" customHeight="1" x14ac:dyDescent="0.45"/>
    <row r="5017" ht="20.100000000000001" customHeight="1" x14ac:dyDescent="0.45"/>
    <row r="5018" ht="20.100000000000001" customHeight="1" x14ac:dyDescent="0.45"/>
    <row r="5019" ht="20.100000000000001" customHeight="1" x14ac:dyDescent="0.45"/>
    <row r="5020" ht="20.100000000000001" customHeight="1" x14ac:dyDescent="0.45"/>
    <row r="5021" ht="20.100000000000001" customHeight="1" x14ac:dyDescent="0.45"/>
    <row r="5022" ht="20.100000000000001" customHeight="1" x14ac:dyDescent="0.45"/>
    <row r="5023" ht="20.100000000000001" customHeight="1" x14ac:dyDescent="0.45"/>
    <row r="5024" ht="20.100000000000001" customHeight="1" x14ac:dyDescent="0.45"/>
    <row r="5025" ht="20.100000000000001" customHeight="1" x14ac:dyDescent="0.45"/>
    <row r="5026" ht="20.100000000000001" customHeight="1" x14ac:dyDescent="0.45"/>
    <row r="5027" ht="20.100000000000001" customHeight="1" x14ac:dyDescent="0.45"/>
    <row r="5028" ht="20.100000000000001" customHeight="1" x14ac:dyDescent="0.45"/>
    <row r="5029" ht="20.100000000000001" customHeight="1" x14ac:dyDescent="0.45"/>
    <row r="5030" ht="20.100000000000001" customHeight="1" x14ac:dyDescent="0.45"/>
    <row r="5031" ht="20.100000000000001" customHeight="1" x14ac:dyDescent="0.45"/>
    <row r="5032" ht="20.100000000000001" customHeight="1" x14ac:dyDescent="0.45"/>
    <row r="5033" ht="20.100000000000001" customHeight="1" x14ac:dyDescent="0.45"/>
    <row r="5034" ht="20.100000000000001" customHeight="1" x14ac:dyDescent="0.45"/>
    <row r="5035" ht="20.100000000000001" customHeight="1" x14ac:dyDescent="0.45"/>
    <row r="5036" ht="20.100000000000001" customHeight="1" x14ac:dyDescent="0.45"/>
    <row r="5037" ht="20.100000000000001" customHeight="1" x14ac:dyDescent="0.45"/>
    <row r="5038" ht="20.100000000000001" customHeight="1" x14ac:dyDescent="0.45"/>
    <row r="5039" ht="20.100000000000001" customHeight="1" x14ac:dyDescent="0.45"/>
    <row r="5040" ht="20.100000000000001" customHeight="1" x14ac:dyDescent="0.45"/>
    <row r="5041" ht="20.100000000000001" customHeight="1" x14ac:dyDescent="0.45"/>
    <row r="5042" ht="20.100000000000001" customHeight="1" x14ac:dyDescent="0.45"/>
    <row r="5043" ht="20.100000000000001" customHeight="1" x14ac:dyDescent="0.45"/>
    <row r="5044" ht="20.100000000000001" customHeight="1" x14ac:dyDescent="0.45"/>
    <row r="5045" ht="20.100000000000001" customHeight="1" x14ac:dyDescent="0.45"/>
    <row r="5046" ht="20.100000000000001" customHeight="1" x14ac:dyDescent="0.45"/>
    <row r="5047" ht="20.100000000000001" customHeight="1" x14ac:dyDescent="0.45"/>
    <row r="5048" ht="20.100000000000001" customHeight="1" x14ac:dyDescent="0.45"/>
    <row r="5049" ht="20.100000000000001" customHeight="1" x14ac:dyDescent="0.45"/>
    <row r="5050" ht="20.100000000000001" customHeight="1" x14ac:dyDescent="0.45"/>
    <row r="5051" ht="20.100000000000001" customHeight="1" x14ac:dyDescent="0.45"/>
    <row r="5052" ht="20.100000000000001" customHeight="1" x14ac:dyDescent="0.45"/>
    <row r="5053" ht="20.100000000000001" customHeight="1" x14ac:dyDescent="0.45"/>
    <row r="5054" ht="20.100000000000001" customHeight="1" x14ac:dyDescent="0.45"/>
    <row r="5055" ht="20.100000000000001" customHeight="1" x14ac:dyDescent="0.45"/>
    <row r="5056" ht="20.100000000000001" customHeight="1" x14ac:dyDescent="0.45"/>
    <row r="5057" ht="20.100000000000001" customHeight="1" x14ac:dyDescent="0.45"/>
    <row r="5058" ht="20.100000000000001" customHeight="1" x14ac:dyDescent="0.45"/>
    <row r="5059" ht="20.100000000000001" customHeight="1" x14ac:dyDescent="0.45"/>
    <row r="5060" ht="20.100000000000001" customHeight="1" x14ac:dyDescent="0.45"/>
    <row r="5061" ht="20.100000000000001" customHeight="1" x14ac:dyDescent="0.45"/>
    <row r="5062" ht="20.100000000000001" customHeight="1" x14ac:dyDescent="0.45"/>
    <row r="5063" ht="20.100000000000001" customHeight="1" x14ac:dyDescent="0.45"/>
    <row r="5064" ht="20.100000000000001" customHeight="1" x14ac:dyDescent="0.45"/>
    <row r="5065" ht="20.100000000000001" customHeight="1" x14ac:dyDescent="0.45"/>
    <row r="5066" ht="20.100000000000001" customHeight="1" x14ac:dyDescent="0.45"/>
    <row r="5067" ht="20.100000000000001" customHeight="1" x14ac:dyDescent="0.45"/>
    <row r="5068" ht="20.100000000000001" customHeight="1" x14ac:dyDescent="0.45"/>
    <row r="5069" ht="20.100000000000001" customHeight="1" x14ac:dyDescent="0.45"/>
    <row r="5070" ht="20.100000000000001" customHeight="1" x14ac:dyDescent="0.45"/>
    <row r="5071" ht="20.100000000000001" customHeight="1" x14ac:dyDescent="0.45"/>
    <row r="5072" ht="20.100000000000001" customHeight="1" x14ac:dyDescent="0.45"/>
    <row r="5073" ht="20.100000000000001" customHeight="1" x14ac:dyDescent="0.45"/>
    <row r="5074" ht="20.100000000000001" customHeight="1" x14ac:dyDescent="0.45"/>
    <row r="5075" ht="20.100000000000001" customHeight="1" x14ac:dyDescent="0.45"/>
    <row r="5076" ht="20.100000000000001" customHeight="1" x14ac:dyDescent="0.45"/>
    <row r="5077" ht="20.100000000000001" customHeight="1" x14ac:dyDescent="0.45"/>
    <row r="5078" ht="20.100000000000001" customHeight="1" x14ac:dyDescent="0.45"/>
    <row r="5079" ht="20.100000000000001" customHeight="1" x14ac:dyDescent="0.45"/>
    <row r="5080" ht="20.100000000000001" customHeight="1" x14ac:dyDescent="0.45"/>
    <row r="5081" ht="20.100000000000001" customHeight="1" x14ac:dyDescent="0.45"/>
    <row r="5082" ht="20.100000000000001" customHeight="1" x14ac:dyDescent="0.45"/>
    <row r="5083" ht="20.100000000000001" customHeight="1" x14ac:dyDescent="0.45"/>
    <row r="5084" ht="20.100000000000001" customHeight="1" x14ac:dyDescent="0.45"/>
    <row r="5085" ht="20.100000000000001" customHeight="1" x14ac:dyDescent="0.45"/>
    <row r="5086" ht="20.100000000000001" customHeight="1" x14ac:dyDescent="0.45"/>
    <row r="5087" ht="20.100000000000001" customHeight="1" x14ac:dyDescent="0.45"/>
    <row r="5088" ht="20.100000000000001" customHeight="1" x14ac:dyDescent="0.45"/>
    <row r="5089" ht="20.100000000000001" customHeight="1" x14ac:dyDescent="0.45"/>
    <row r="5090" ht="20.100000000000001" customHeight="1" x14ac:dyDescent="0.45"/>
    <row r="5091" ht="20.100000000000001" customHeight="1" x14ac:dyDescent="0.45"/>
    <row r="5092" ht="20.100000000000001" customHeight="1" x14ac:dyDescent="0.45"/>
    <row r="5093" ht="20.100000000000001" customHeight="1" x14ac:dyDescent="0.45"/>
    <row r="5094" ht="20.100000000000001" customHeight="1" x14ac:dyDescent="0.45"/>
    <row r="5095" ht="20.100000000000001" customHeight="1" x14ac:dyDescent="0.45"/>
    <row r="5096" ht="20.100000000000001" customHeight="1" x14ac:dyDescent="0.45"/>
    <row r="5097" ht="20.100000000000001" customHeight="1" x14ac:dyDescent="0.45"/>
    <row r="5098" ht="20.100000000000001" customHeight="1" x14ac:dyDescent="0.45"/>
    <row r="5099" ht="20.100000000000001" customHeight="1" x14ac:dyDescent="0.45"/>
    <row r="5100" ht="20.100000000000001" customHeight="1" x14ac:dyDescent="0.45"/>
    <row r="5101" ht="20.100000000000001" customHeight="1" x14ac:dyDescent="0.45"/>
    <row r="5102" ht="20.100000000000001" customHeight="1" x14ac:dyDescent="0.45"/>
    <row r="5103" ht="20.100000000000001" customHeight="1" x14ac:dyDescent="0.45"/>
    <row r="5104" ht="20.100000000000001" customHeight="1" x14ac:dyDescent="0.45"/>
    <row r="5105" ht="20.100000000000001" customHeight="1" x14ac:dyDescent="0.45"/>
    <row r="5106" ht="20.100000000000001" customHeight="1" x14ac:dyDescent="0.45"/>
    <row r="5107" ht="20.100000000000001" customHeight="1" x14ac:dyDescent="0.45"/>
    <row r="5108" ht="20.100000000000001" customHeight="1" x14ac:dyDescent="0.45"/>
    <row r="5109" ht="20.100000000000001" customHeight="1" x14ac:dyDescent="0.45"/>
    <row r="5110" ht="20.100000000000001" customHeight="1" x14ac:dyDescent="0.45"/>
    <row r="5111" ht="20.100000000000001" customHeight="1" x14ac:dyDescent="0.45"/>
    <row r="5112" ht="20.100000000000001" customHeight="1" x14ac:dyDescent="0.45"/>
    <row r="5113" ht="20.100000000000001" customHeight="1" x14ac:dyDescent="0.45"/>
    <row r="5114" ht="20.100000000000001" customHeight="1" x14ac:dyDescent="0.45"/>
    <row r="5115" ht="20.100000000000001" customHeight="1" x14ac:dyDescent="0.45"/>
    <row r="5116" ht="20.100000000000001" customHeight="1" x14ac:dyDescent="0.45"/>
    <row r="5117" ht="20.100000000000001" customHeight="1" x14ac:dyDescent="0.45"/>
    <row r="5118" ht="20.100000000000001" customHeight="1" x14ac:dyDescent="0.45"/>
  </sheetData>
  <mergeCells count="1">
    <mergeCell ref="A2:H2"/>
  </mergeCells>
  <phoneticPr fontId="3"/>
  <pageMargins left="0.7" right="0.7" top="0.75" bottom="0.75" header="0.3" footer="0.3"/>
  <pageSetup paperSize="8" scale="92" orientation="portrait" r:id="rId1"/>
  <rowBreaks count="2" manualBreakCount="2">
    <brk id="57" max="21" man="1"/>
    <brk id="11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資金繰り表20xx.4.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higashino</dc:creator>
  <cp:lastModifiedBy>TAKUJI SAITO</cp:lastModifiedBy>
  <dcterms:created xsi:type="dcterms:W3CDTF">2023-03-10T01:59:21Z</dcterms:created>
  <dcterms:modified xsi:type="dcterms:W3CDTF">2026-02-11T05:10:12Z</dcterms:modified>
</cp:coreProperties>
</file>